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enne_projektmappe"/>
  <mc:AlternateContent xmlns:mc="http://schemas.openxmlformats.org/markup-compatibility/2006">
    <mc:Choice Requires="x15">
      <x15ac:absPath xmlns:x15ac="http://schemas.microsoft.com/office/spreadsheetml/2010/11/ac" url="I:\Områder\Økonomi\Økonomi og Risiko\Søjle III oplysningsforpligtelser\2023\Til offentliggørelse\"/>
    </mc:Choice>
  </mc:AlternateContent>
  <xr:revisionPtr revIDLastSave="0" documentId="13_ncr:1_{1C02DD66-108F-4C2B-A0CC-3E3269F96638}" xr6:coauthVersionLast="47" xr6:coauthVersionMax="47" xr10:uidLastSave="{00000000-0000-0000-0000-000000000000}"/>
  <bookViews>
    <workbookView xWindow="28680" yWindow="-120" windowWidth="29040" windowHeight="15840" tabRatio="756" firstSheet="44" activeTab="46" xr2:uid="{00000000-000D-0000-FFFF-FFFF00000000}"/>
  </bookViews>
  <sheets>
    <sheet name="Index" sheetId="2" r:id="rId1"/>
    <sheet name="EU OV1" sheetId="49" r:id="rId2"/>
    <sheet name="EU KM1" sheetId="50" r:id="rId3"/>
    <sheet name="EU LI1" sheetId="87" r:id="rId4"/>
    <sheet name="EU LI2" sheetId="88" r:id="rId5"/>
    <sheet name="EU LI3" sheetId="89" r:id="rId6"/>
    <sheet name="EU PV1" sheetId="115" r:id="rId7"/>
    <sheet name="EU CC1" sheetId="40" r:id="rId8"/>
    <sheet name="EU CCA" sheetId="94" r:id="rId9"/>
    <sheet name="EU CCyB1" sheetId="64" r:id="rId10"/>
    <sheet name="EU CCyB2" sheetId="63" r:id="rId11"/>
    <sheet name="EU LR1 LRSum" sheetId="67" r:id="rId12"/>
    <sheet name="EU LR2 LRCom" sheetId="66" r:id="rId13"/>
    <sheet name="EU LR3 LRSpl" sheetId="65" r:id="rId14"/>
    <sheet name="EU LIQ1" sheetId="68" r:id="rId15"/>
    <sheet name="EU LIQB" sheetId="69" r:id="rId16"/>
    <sheet name="EU LIQ2" sheetId="70" r:id="rId17"/>
    <sheet name="EU CRA" sheetId="97" r:id="rId18"/>
    <sheet name="EU CRB" sheetId="98" r:id="rId19"/>
    <sheet name="EU CR1" sheetId="51" r:id="rId20"/>
    <sheet name="EU CR1-A" sheetId="52" r:id="rId21"/>
    <sheet name="EU CQ1" sheetId="55" r:id="rId22"/>
    <sheet name="EU CQ3" sheetId="99" r:id="rId23"/>
    <sheet name="EU CR3" sheetId="71" r:id="rId24"/>
    <sheet name="EU CR4" sheetId="19" r:id="rId25"/>
    <sheet name="EU CR5" sheetId="20" r:id="rId26"/>
    <sheet name="EU CR6" sheetId="21" r:id="rId27"/>
    <sheet name="EU CR6-A" sheetId="102" r:id="rId28"/>
    <sheet name="EU CR7" sheetId="38" r:id="rId29"/>
    <sheet name="EU CR7-A" sheetId="76" r:id="rId30"/>
    <sheet name="EU CR8" sheetId="22" r:id="rId31"/>
    <sheet name="EU CR9" sheetId="104" r:id="rId32"/>
    <sheet name="EU CCRA" sheetId="105" r:id="rId33"/>
    <sheet name="EU CCR1" sheetId="23" r:id="rId34"/>
    <sheet name="EU CCR2" sheetId="24" r:id="rId35"/>
    <sheet name="EU CCR3" sheetId="25" r:id="rId36"/>
    <sheet name="EU CCR4" sheetId="18" r:id="rId37"/>
    <sheet name="EU CCR5" sheetId="27" r:id="rId38"/>
    <sheet name="EU CCR8" sheetId="80" r:id="rId39"/>
    <sheet name="EU MR1" sheetId="78" r:id="rId40"/>
    <sheet name="EU OR1" sheetId="106" r:id="rId41"/>
    <sheet name="EU AE1" sheetId="82" r:id="rId42"/>
    <sheet name="EU AE2" sheetId="83" r:id="rId43"/>
    <sheet name="EU AE3" sheetId="84" r:id="rId44"/>
    <sheet name="EU AE4" sheetId="85" r:id="rId45"/>
    <sheet name="EU IRRBB1" sheetId="107" r:id="rId46"/>
    <sheet name="ESG template 1" sheetId="109" r:id="rId47"/>
    <sheet name="ESG template 2" sheetId="110" r:id="rId48"/>
    <sheet name="ESG template 3" sheetId="111" r:id="rId49"/>
    <sheet name="ESG template 4" sheetId="112" r:id="rId50"/>
    <sheet name="ESG template 5" sheetId="113" r:id="rId51"/>
    <sheet name="ESG template 6" sheetId="119" r:id="rId52"/>
    <sheet name="ESG Template 7" sheetId="120" r:id="rId53"/>
    <sheet name="ESG Template 8" sheetId="121" r:id="rId54"/>
    <sheet name="ESG template 10" sheetId="122" r:id="rId5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8" i="51" l="1"/>
  <c r="Q28" i="51"/>
  <c r="P28" i="51"/>
  <c r="O28" i="51"/>
  <c r="N28" i="51"/>
  <c r="M28" i="51"/>
  <c r="L28" i="51"/>
  <c r="K28" i="51"/>
  <c r="J28" i="51"/>
  <c r="I28" i="51"/>
  <c r="H28" i="51"/>
  <c r="G28" i="51"/>
  <c r="F28" i="51"/>
  <c r="E28" i="51"/>
  <c r="D28" i="51"/>
  <c r="D23" i="38" l="1"/>
  <c r="E19" i="102" l="1"/>
  <c r="E11" i="102"/>
  <c r="D19" i="102"/>
  <c r="D12" i="22" l="1"/>
  <c r="J21" i="19" l="1"/>
  <c r="O11" i="64" l="1"/>
  <c r="J11" i="64"/>
  <c r="O10" i="64"/>
  <c r="H13" i="87" l="1"/>
  <c r="G10" i="87"/>
  <c r="D12" i="87"/>
  <c r="D9" i="87"/>
  <c r="D8" i="87"/>
  <c r="D7" i="87"/>
  <c r="D6" i="87"/>
  <c r="L5" i="115"/>
  <c r="L12" i="115"/>
  <c r="K12" i="115"/>
  <c r="E27" i="49" l="1"/>
  <c r="E23" i="49"/>
  <c r="E11" i="49"/>
  <c r="E5" i="49"/>
  <c r="D32" i="49"/>
  <c r="D27" i="49"/>
  <c r="D23" i="49"/>
  <c r="D11" i="49"/>
  <c r="D5" i="49"/>
  <c r="T17" i="121"/>
  <c r="I60" i="120"/>
  <c r="F60" i="120"/>
  <c r="E60" i="120"/>
  <c r="AX41" i="120"/>
  <c r="AW41" i="120"/>
  <c r="AV41" i="120"/>
  <c r="AU41" i="120"/>
  <c r="AT41" i="120"/>
  <c r="AS41" i="120"/>
  <c r="AR41" i="120"/>
  <c r="AQ41" i="120"/>
  <c r="AP41" i="120"/>
  <c r="AO41" i="120"/>
  <c r="AN41" i="120"/>
  <c r="AM41" i="120"/>
  <c r="AL41" i="120"/>
  <c r="AK41" i="120"/>
  <c r="AJ41" i="120"/>
  <c r="AI41" i="120"/>
  <c r="AH41" i="120"/>
  <c r="AG41" i="120"/>
  <c r="AF41" i="120"/>
  <c r="AE41" i="120"/>
  <c r="AD41" i="120"/>
  <c r="AC41" i="120"/>
  <c r="AB41" i="120"/>
  <c r="AA41" i="120"/>
  <c r="Z41" i="120"/>
  <c r="Y41" i="120"/>
  <c r="X41" i="120"/>
  <c r="W41" i="120"/>
  <c r="V41" i="120"/>
  <c r="U41" i="120"/>
  <c r="T41" i="120"/>
  <c r="AX36" i="120"/>
  <c r="AW36" i="120"/>
  <c r="AV36" i="120"/>
  <c r="AU36" i="120"/>
  <c r="AT36" i="120"/>
  <c r="AS36" i="120"/>
  <c r="AR36" i="120"/>
  <c r="AQ36" i="120"/>
  <c r="AP36" i="120"/>
  <c r="AO36" i="120"/>
  <c r="AN36" i="120"/>
  <c r="AM36" i="120"/>
  <c r="AL36" i="120"/>
  <c r="AK36" i="120"/>
  <c r="AJ36" i="120"/>
  <c r="AI36" i="120"/>
  <c r="AH36" i="120"/>
  <c r="AG36" i="120"/>
  <c r="AF36" i="120"/>
  <c r="AE36" i="120"/>
  <c r="AD36" i="120"/>
  <c r="AC36" i="120"/>
  <c r="AB36" i="120"/>
  <c r="AA36" i="120"/>
  <c r="Z36" i="120"/>
  <c r="Y36" i="120"/>
  <c r="X36" i="120"/>
  <c r="W36" i="120"/>
  <c r="V36" i="120"/>
  <c r="U36" i="120"/>
  <c r="T36" i="120"/>
  <c r="AX28" i="120"/>
  <c r="AW28" i="120"/>
  <c r="AV28" i="120"/>
  <c r="AU28" i="120"/>
  <c r="AT28" i="120"/>
  <c r="AS28" i="120"/>
  <c r="AR28" i="120"/>
  <c r="AQ28" i="120"/>
  <c r="AP28" i="120"/>
  <c r="AO28" i="120"/>
  <c r="AN28" i="120"/>
  <c r="AM28" i="120"/>
  <c r="AL28" i="120"/>
  <c r="AK28" i="120"/>
  <c r="AJ28" i="120"/>
  <c r="AI28" i="120"/>
  <c r="AH28" i="120"/>
  <c r="AG28" i="120"/>
  <c r="AF28" i="120"/>
  <c r="AE28" i="120"/>
  <c r="AD28" i="120"/>
  <c r="AC28" i="120"/>
  <c r="AB28" i="120"/>
  <c r="AA28" i="120"/>
  <c r="Z28" i="120"/>
  <c r="Y28" i="120"/>
  <c r="X28" i="120"/>
  <c r="W28" i="120"/>
  <c r="V28" i="120"/>
  <c r="U28" i="120"/>
  <c r="T28" i="120"/>
  <c r="AX24" i="120"/>
  <c r="AW24" i="120"/>
  <c r="AV24" i="120"/>
  <c r="AU24" i="120"/>
  <c r="AT24" i="120"/>
  <c r="AS24" i="120"/>
  <c r="AR24" i="120"/>
  <c r="AQ24" i="120"/>
  <c r="AP24" i="120"/>
  <c r="AO24" i="120"/>
  <c r="AN24" i="120"/>
  <c r="AM24" i="120"/>
  <c r="AL24" i="120"/>
  <c r="AK24" i="120"/>
  <c r="AJ24" i="120"/>
  <c r="AI24" i="120"/>
  <c r="AH24" i="120"/>
  <c r="AG24" i="120"/>
  <c r="AF24" i="120"/>
  <c r="AE24" i="120"/>
  <c r="AD24" i="120"/>
  <c r="AC24" i="120"/>
  <c r="AB24" i="120"/>
  <c r="AA24" i="120"/>
  <c r="Z24" i="120"/>
  <c r="Y24" i="120"/>
  <c r="X24" i="120"/>
  <c r="W24" i="120"/>
  <c r="V24" i="120"/>
  <c r="U24" i="120"/>
  <c r="T24" i="120"/>
  <c r="AX20" i="120"/>
  <c r="AX15" i="120" s="1"/>
  <c r="AX10" i="120" s="1"/>
  <c r="AX9" i="120" s="1"/>
  <c r="AW20" i="120"/>
  <c r="AV20" i="120"/>
  <c r="AU20" i="120"/>
  <c r="AT20" i="120"/>
  <c r="AS20" i="120"/>
  <c r="AR20" i="120"/>
  <c r="AQ20" i="120"/>
  <c r="AP20" i="120"/>
  <c r="AP15" i="120" s="1"/>
  <c r="AP10" i="120" s="1"/>
  <c r="AP9" i="120" s="1"/>
  <c r="AO20" i="120"/>
  <c r="AN20" i="120"/>
  <c r="AM20" i="120"/>
  <c r="AL20" i="120"/>
  <c r="AK20" i="120"/>
  <c r="AJ20" i="120"/>
  <c r="AI20" i="120"/>
  <c r="AH20" i="120"/>
  <c r="AH15" i="120" s="1"/>
  <c r="AH10" i="120" s="1"/>
  <c r="AH9" i="120" s="1"/>
  <c r="AG20" i="120"/>
  <c r="AF20" i="120"/>
  <c r="AE20" i="120"/>
  <c r="AD20" i="120"/>
  <c r="AC20" i="120"/>
  <c r="AB20" i="120"/>
  <c r="AA20" i="120"/>
  <c r="Z20" i="120"/>
  <c r="Z15" i="120" s="1"/>
  <c r="Z10" i="120" s="1"/>
  <c r="Z9" i="120" s="1"/>
  <c r="Y20" i="120"/>
  <c r="X20" i="120"/>
  <c r="W20" i="120"/>
  <c r="V20" i="120"/>
  <c r="U20" i="120"/>
  <c r="T20" i="120"/>
  <c r="AX16" i="120"/>
  <c r="AW16" i="120"/>
  <c r="AW15" i="120" s="1"/>
  <c r="AV16" i="120"/>
  <c r="AV15" i="120" s="1"/>
  <c r="AV10" i="120" s="1"/>
  <c r="AV9" i="120" s="1"/>
  <c r="AU16" i="120"/>
  <c r="AU15" i="120" s="1"/>
  <c r="AT16" i="120"/>
  <c r="AT15" i="120" s="1"/>
  <c r="AS16" i="120"/>
  <c r="AR16" i="120"/>
  <c r="AQ16" i="120"/>
  <c r="AQ15" i="120" s="1"/>
  <c r="AQ10" i="120" s="1"/>
  <c r="AQ9" i="120" s="1"/>
  <c r="AP16" i="120"/>
  <c r="AO16" i="120"/>
  <c r="AO15" i="120" s="1"/>
  <c r="AN16" i="120"/>
  <c r="AN15" i="120" s="1"/>
  <c r="AN10" i="120" s="1"/>
  <c r="AN9" i="120" s="1"/>
  <c r="AM16" i="120"/>
  <c r="AM15" i="120" s="1"/>
  <c r="AL16" i="120"/>
  <c r="AL15" i="120" s="1"/>
  <c r="AK16" i="120"/>
  <c r="AJ16" i="120"/>
  <c r="AI16" i="120"/>
  <c r="AI15" i="120" s="1"/>
  <c r="AI10" i="120" s="1"/>
  <c r="AI9" i="120" s="1"/>
  <c r="AH16" i="120"/>
  <c r="AG16" i="120"/>
  <c r="AG15" i="120" s="1"/>
  <c r="AF16" i="120"/>
  <c r="AF15" i="120" s="1"/>
  <c r="AF10" i="120" s="1"/>
  <c r="AF9" i="120" s="1"/>
  <c r="AE16" i="120"/>
  <c r="AE15" i="120" s="1"/>
  <c r="AD16" i="120"/>
  <c r="AD15" i="120" s="1"/>
  <c r="AC16" i="120"/>
  <c r="AB16" i="120"/>
  <c r="AA16" i="120"/>
  <c r="AA15" i="120" s="1"/>
  <c r="AA10" i="120" s="1"/>
  <c r="AA9" i="120" s="1"/>
  <c r="Z16" i="120"/>
  <c r="Y16" i="120"/>
  <c r="Y15" i="120" s="1"/>
  <c r="X16" i="120"/>
  <c r="X15" i="120" s="1"/>
  <c r="X10" i="120" s="1"/>
  <c r="X9" i="120" s="1"/>
  <c r="W16" i="120"/>
  <c r="W15" i="120" s="1"/>
  <c r="V16" i="120"/>
  <c r="V15" i="120" s="1"/>
  <c r="U16" i="120"/>
  <c r="T16" i="120"/>
  <c r="AS15" i="120"/>
  <c r="AR15" i="120"/>
  <c r="AK15" i="120"/>
  <c r="AJ15" i="120"/>
  <c r="AC15" i="120"/>
  <c r="AB15" i="120"/>
  <c r="U15" i="120"/>
  <c r="T15" i="120"/>
  <c r="AX11" i="120"/>
  <c r="AW11" i="120"/>
  <c r="AV11" i="120"/>
  <c r="AU11" i="120"/>
  <c r="AU10" i="120" s="1"/>
  <c r="AU9" i="120" s="1"/>
  <c r="AU54" i="120" s="1"/>
  <c r="AU60" i="120" s="1"/>
  <c r="AT11" i="120"/>
  <c r="AS11" i="120"/>
  <c r="AS10" i="120" s="1"/>
  <c r="AS9" i="120" s="1"/>
  <c r="AS54" i="120" s="1"/>
  <c r="AS60" i="120" s="1"/>
  <c r="AR11" i="120"/>
  <c r="AR10" i="120" s="1"/>
  <c r="AR9" i="120" s="1"/>
  <c r="AR54" i="120" s="1"/>
  <c r="AR60" i="120" s="1"/>
  <c r="AQ11" i="120"/>
  <c r="AP11" i="120"/>
  <c r="AO11" i="120"/>
  <c r="AN11" i="120"/>
  <c r="AM11" i="120"/>
  <c r="AM10" i="120" s="1"/>
  <c r="AM9" i="120" s="1"/>
  <c r="AM54" i="120" s="1"/>
  <c r="AM60" i="120" s="1"/>
  <c r="AL11" i="120"/>
  <c r="AK11" i="120"/>
  <c r="AK10" i="120" s="1"/>
  <c r="AK9" i="120" s="1"/>
  <c r="AK54" i="120" s="1"/>
  <c r="AK60" i="120" s="1"/>
  <c r="AJ11" i="120"/>
  <c r="AJ10" i="120" s="1"/>
  <c r="AJ9" i="120" s="1"/>
  <c r="AJ54" i="120" s="1"/>
  <c r="AJ60" i="120" s="1"/>
  <c r="AI11" i="120"/>
  <c r="AH11" i="120"/>
  <c r="AG11" i="120"/>
  <c r="AF11" i="120"/>
  <c r="AE11" i="120"/>
  <c r="AE10" i="120" s="1"/>
  <c r="AE9" i="120" s="1"/>
  <c r="AE54" i="120" s="1"/>
  <c r="AE60" i="120" s="1"/>
  <c r="AD11" i="120"/>
  <c r="AC11" i="120"/>
  <c r="AC10" i="120" s="1"/>
  <c r="AC9" i="120" s="1"/>
  <c r="AC54" i="120" s="1"/>
  <c r="AC60" i="120" s="1"/>
  <c r="AB11" i="120"/>
  <c r="AB10" i="120" s="1"/>
  <c r="AB9" i="120" s="1"/>
  <c r="AB54" i="120" s="1"/>
  <c r="AB60" i="120" s="1"/>
  <c r="AA11" i="120"/>
  <c r="Z11" i="120"/>
  <c r="Y11" i="120"/>
  <c r="X11" i="120"/>
  <c r="W11" i="120"/>
  <c r="W10" i="120" s="1"/>
  <c r="W9" i="120" s="1"/>
  <c r="W54" i="120" s="1"/>
  <c r="W60" i="120" s="1"/>
  <c r="V11" i="120"/>
  <c r="U11" i="120"/>
  <c r="U10" i="120" s="1"/>
  <c r="U9" i="120" s="1"/>
  <c r="U54" i="120" s="1"/>
  <c r="U60" i="120" s="1"/>
  <c r="T11" i="120"/>
  <c r="T10" i="120" s="1"/>
  <c r="T9" i="120" s="1"/>
  <c r="T54" i="120" s="1"/>
  <c r="T60" i="120" s="1"/>
  <c r="E32" i="49" l="1"/>
  <c r="Y10" i="120"/>
  <c r="Y9" i="120" s="1"/>
  <c r="Y54" i="120" s="1"/>
  <c r="Y60" i="120" s="1"/>
  <c r="AG10" i="120"/>
  <c r="AG9" i="120" s="1"/>
  <c r="AG54" i="120" s="1"/>
  <c r="AG60" i="120" s="1"/>
  <c r="AO10" i="120"/>
  <c r="AO9" i="120" s="1"/>
  <c r="AO54" i="120" s="1"/>
  <c r="AO60" i="120" s="1"/>
  <c r="AW10" i="120"/>
  <c r="AW9" i="120" s="1"/>
  <c r="AW54" i="120" s="1"/>
  <c r="AW60" i="120" s="1"/>
  <c r="X54" i="120"/>
  <c r="X60" i="120" s="1"/>
  <c r="AF54" i="120"/>
  <c r="AF60" i="120" s="1"/>
  <c r="AN54" i="120"/>
  <c r="AN60" i="120" s="1"/>
  <c r="AV54" i="120"/>
  <c r="AV60" i="120" s="1"/>
  <c r="Z54" i="120"/>
  <c r="Z60" i="120" s="1"/>
  <c r="AH54" i="120"/>
  <c r="AH60" i="120" s="1"/>
  <c r="AP54" i="120"/>
  <c r="AP60" i="120" s="1"/>
  <c r="AX54" i="120"/>
  <c r="AX60" i="120" s="1"/>
  <c r="AA54" i="120"/>
  <c r="AA60" i="120" s="1"/>
  <c r="AI54" i="120"/>
  <c r="AI60" i="120" s="1"/>
  <c r="AQ54" i="120"/>
  <c r="AQ60" i="120" s="1"/>
  <c r="V10" i="120"/>
  <c r="V9" i="120" s="1"/>
  <c r="V54" i="120" s="1"/>
  <c r="V60" i="120" s="1"/>
  <c r="AD10" i="120"/>
  <c r="AD9" i="120" s="1"/>
  <c r="AD54" i="120" s="1"/>
  <c r="AD60" i="120" s="1"/>
  <c r="AL10" i="120"/>
  <c r="AL9" i="120" s="1"/>
  <c r="AL54" i="120" s="1"/>
  <c r="AL60" i="120" s="1"/>
  <c r="AT10" i="120"/>
  <c r="AT9" i="120" s="1"/>
  <c r="AT54" i="120" s="1"/>
  <c r="AT60" i="120" s="1"/>
  <c r="G7" i="88" l="1"/>
  <c r="D24" i="87"/>
  <c r="E24" i="87"/>
  <c r="S8" i="20" l="1"/>
  <c r="S5" i="20"/>
  <c r="S6" i="20"/>
  <c r="T6" i="20" s="1"/>
  <c r="S7" i="20"/>
  <c r="T7" i="20" s="1"/>
  <c r="S10" i="20"/>
  <c r="S11" i="20"/>
  <c r="T11" i="20" s="1"/>
  <c r="S12" i="20"/>
  <c r="T12" i="20" s="1"/>
  <c r="S13" i="20"/>
  <c r="T13" i="20" s="1"/>
  <c r="S14" i="20"/>
  <c r="T14" i="20" s="1"/>
  <c r="S20" i="20"/>
  <c r="T20" i="20" s="1"/>
  <c r="S19" i="20"/>
  <c r="T19" i="20" s="1"/>
  <c r="O9" i="64" l="1"/>
  <c r="J9" i="64"/>
  <c r="O8" i="64"/>
  <c r="O7" i="64"/>
  <c r="O6" i="64"/>
  <c r="J10" i="64"/>
  <c r="J8" i="64"/>
  <c r="J7" i="64"/>
  <c r="J6" i="64"/>
  <c r="J5" i="64"/>
  <c r="J6" i="51" l="1"/>
  <c r="D6" i="51"/>
  <c r="G16" i="88" l="1"/>
  <c r="E7" i="88"/>
  <c r="E16" i="88" s="1"/>
  <c r="C24" i="87"/>
  <c r="H15" i="87"/>
  <c r="G15" i="87"/>
  <c r="E15" i="87"/>
  <c r="D15" i="87"/>
  <c r="C15" i="87"/>
  <c r="F15" i="49" l="1"/>
  <c r="D14" i="78" l="1"/>
  <c r="H7" i="71" l="1"/>
  <c r="G7" i="71"/>
  <c r="F7" i="71"/>
  <c r="E7" i="71"/>
  <c r="F31" i="49" l="1"/>
  <c r="F29" i="49"/>
  <c r="F27" i="49" s="1"/>
  <c r="F24" i="49"/>
  <c r="F23" i="49" s="1"/>
  <c r="F12" i="49"/>
  <c r="F11" i="49" s="1"/>
  <c r="F10" i="49"/>
  <c r="F7" i="49"/>
  <c r="F6" i="49"/>
  <c r="F5" i="49" l="1"/>
  <c r="F32" i="49" s="1"/>
  <c r="H21" i="19" l="1"/>
  <c r="G21" i="19"/>
  <c r="E21" i="19"/>
  <c r="D21" i="19"/>
  <c r="E21" i="20" l="1"/>
  <c r="F21" i="20"/>
  <c r="G21" i="20"/>
  <c r="I21" i="20"/>
  <c r="K21" i="20"/>
  <c r="H21" i="20"/>
  <c r="J21" i="20"/>
  <c r="L21" i="20"/>
  <c r="M21" i="20"/>
  <c r="N21" i="20"/>
  <c r="O21" i="20"/>
  <c r="P21" i="20"/>
  <c r="Q21" i="20"/>
  <c r="R21" i="20"/>
  <c r="T21" i="20"/>
  <c r="D21" i="20"/>
  <c r="S21" i="20" l="1"/>
  <c r="I21" i="19" l="1"/>
</calcChain>
</file>

<file path=xl/sharedStrings.xml><?xml version="1.0" encoding="utf-8"?>
<sst xmlns="http://schemas.openxmlformats.org/spreadsheetml/2006/main" count="2531" uniqueCount="1562">
  <si>
    <t>Sydbank Group</t>
  </si>
  <si>
    <t>References on Pillar 3 disclosures</t>
  </si>
  <si>
    <t xml:space="preserve"> </t>
  </si>
  <si>
    <t>Others</t>
  </si>
  <si>
    <t>Total</t>
  </si>
  <si>
    <t>Credit risk (excluding CCR)</t>
  </si>
  <si>
    <t>Settlement risk</t>
  </si>
  <si>
    <t>Large exposures</t>
  </si>
  <si>
    <t>Operational risk</t>
  </si>
  <si>
    <t>RWAs</t>
  </si>
  <si>
    <t>Of which the standardised approach</t>
  </si>
  <si>
    <t>Of which internal model method (IMM)</t>
  </si>
  <si>
    <t>Of which standardised approach</t>
  </si>
  <si>
    <t>Of which IMA</t>
  </si>
  <si>
    <t>Of which basic indicator approach</t>
  </si>
  <si>
    <t>Of which advanced measurement approach</t>
  </si>
  <si>
    <t>Amounts below the thresholds for deduction (subject to 250% risk weight)</t>
  </si>
  <si>
    <t>Central governments or central banks</t>
  </si>
  <si>
    <t>Institutions</t>
  </si>
  <si>
    <t>Corporates</t>
  </si>
  <si>
    <t>Retail</t>
  </si>
  <si>
    <t>Equity</t>
  </si>
  <si>
    <t>Public sector entities</t>
  </si>
  <si>
    <t>Multilateral development banks</t>
  </si>
  <si>
    <t>International organisations</t>
  </si>
  <si>
    <t>Secured by mortgages on immovable property</t>
  </si>
  <si>
    <t>Exposures in default</t>
  </si>
  <si>
    <t>Covered bonds</t>
  </si>
  <si>
    <t>Denmark</t>
  </si>
  <si>
    <t>Credit institutions</t>
  </si>
  <si>
    <t>Net exposure value</t>
  </si>
  <si>
    <t>On demand</t>
  </si>
  <si>
    <t>&lt;= 1 year</t>
  </si>
  <si>
    <t>&gt; 1 year &lt;= 5 years</t>
  </si>
  <si>
    <t>&gt; 5 years</t>
  </si>
  <si>
    <t>No stated maturity</t>
  </si>
  <si>
    <t>Debt securities</t>
  </si>
  <si>
    <t>Total exposures</t>
  </si>
  <si>
    <t>On performing exposures</t>
  </si>
  <si>
    <t>On non-performing exposures</t>
  </si>
  <si>
    <t>Of which defaulted</t>
  </si>
  <si>
    <t>Of which impaired</t>
  </si>
  <si>
    <t>Loans and advances</t>
  </si>
  <si>
    <t>Off-balance-sheet exposures</t>
  </si>
  <si>
    <t>Other adjustments</t>
  </si>
  <si>
    <t>Total loans</t>
  </si>
  <si>
    <t>Total debt securities</t>
  </si>
  <si>
    <t>Exposures before CCF and CRM</t>
  </si>
  <si>
    <t>Exposures post CCF and CRM</t>
  </si>
  <si>
    <t>RWAs and RWA density</t>
  </si>
  <si>
    <t>Exposure classes</t>
  </si>
  <si>
    <t>Regional government or local authorities</t>
  </si>
  <si>
    <t>Exposures associated with particularly high risk</t>
  </si>
  <si>
    <t>Institutions and corporates with a short-term credit assessment</t>
  </si>
  <si>
    <t>Collective investment undertakings</t>
  </si>
  <si>
    <t>Other items</t>
  </si>
  <si>
    <t>Risk weight</t>
  </si>
  <si>
    <t>Of which unrated</t>
  </si>
  <si>
    <t>EU CR5 - Standardised approach</t>
  </si>
  <si>
    <t>Retail mortgage</t>
  </si>
  <si>
    <t>PD scale</t>
  </si>
  <si>
    <t>Value adjustments and provisions</t>
  </si>
  <si>
    <t>Subtotal</t>
  </si>
  <si>
    <t>Retail other</t>
  </si>
  <si>
    <t>Corporate SME</t>
  </si>
  <si>
    <t>Corporate non SME</t>
  </si>
  <si>
    <t>Total (all portfolios)</t>
  </si>
  <si>
    <t>EU CR8 - RWA flow statements of credit risk exposures under the IRB approach</t>
  </si>
  <si>
    <t>EU CCR1 - Analysis of CCR exposure by approach</t>
  </si>
  <si>
    <t>IMM (for derivatives and SFTs)</t>
  </si>
  <si>
    <t>Financial collateral simple method (for SFTs)</t>
  </si>
  <si>
    <t>Financial collateral comprehensive method (for SFTs)</t>
  </si>
  <si>
    <t>VaR for SFTs</t>
  </si>
  <si>
    <t>EEPE</t>
  </si>
  <si>
    <t>Exposure value</t>
  </si>
  <si>
    <t>Total portfolios subject to the advanced method</t>
  </si>
  <si>
    <t>(i) VaR component (including the 3× multiplier)</t>
  </si>
  <si>
    <t>(ii) SVaR component (including the 3× multiplier)</t>
  </si>
  <si>
    <t>All portfolios subject to the standardised method</t>
  </si>
  <si>
    <t>Based on the original exposure method</t>
  </si>
  <si>
    <t>Total subject to the CVA capital charge</t>
  </si>
  <si>
    <t>EU4</t>
  </si>
  <si>
    <t>Corporate</t>
  </si>
  <si>
    <t xml:space="preserve">Total </t>
  </si>
  <si>
    <t>Segregated</t>
  </si>
  <si>
    <t>Unsegregated</t>
  </si>
  <si>
    <t>Fair value of collateral received</t>
  </si>
  <si>
    <t>Fair value of collateral posted</t>
  </si>
  <si>
    <t>Fair value of posted collateral</t>
  </si>
  <si>
    <t>Collateral used in derivative transactions</t>
  </si>
  <si>
    <t>Collateral used in SFTs</t>
  </si>
  <si>
    <t>EU MR1 - Market risk under the standardised approach</t>
  </si>
  <si>
    <t>Outright products</t>
  </si>
  <si>
    <t>Interest rate risk (general and specific)</t>
  </si>
  <si>
    <t>Equity risk (general and specific)</t>
  </si>
  <si>
    <t>Foreign exchange risk</t>
  </si>
  <si>
    <t>Commodity risk</t>
  </si>
  <si>
    <t>Options</t>
  </si>
  <si>
    <t>Simplified approach</t>
  </si>
  <si>
    <t>Delta-plus method</t>
  </si>
  <si>
    <t>Scenario approach</t>
  </si>
  <si>
    <t>Securitisation (specific risk)</t>
  </si>
  <si>
    <t>PD range</t>
  </si>
  <si>
    <t>Number of obligors</t>
  </si>
  <si>
    <t>ratings are being mapped to credit quality steps, based on instruction from EBA and according to the CRR, for the determination of risk weights.</t>
  </si>
  <si>
    <t>Note: Sydbank uses external ratings from Standard &amp; Poor's when calculating the own funds requirement for the credit risk on central governments and institutions. The external</t>
  </si>
  <si>
    <t>Number of data points used in the calculation of averages</t>
  </si>
  <si>
    <t>HIGH-QUALITY LIQUID ASSETS</t>
  </si>
  <si>
    <t>1</t>
  </si>
  <si>
    <t>Total high-quality liquid assets (HQLA)</t>
  </si>
  <si>
    <t>CASH - OUTFLOWS</t>
  </si>
  <si>
    <t>2</t>
  </si>
  <si>
    <t>Retail deposits and deposits from small business customers, of which:</t>
  </si>
  <si>
    <t>3</t>
  </si>
  <si>
    <t xml:space="preserve">     Stable deposits</t>
  </si>
  <si>
    <t>4</t>
  </si>
  <si>
    <t xml:space="preserve">     Less stable deposits</t>
  </si>
  <si>
    <t>5</t>
  </si>
  <si>
    <t>Unsecured wholesale funding</t>
  </si>
  <si>
    <t>6</t>
  </si>
  <si>
    <t xml:space="preserve">     Operational deposits (all counterparties) and deposits in networks of cooperative banks</t>
  </si>
  <si>
    <t>7</t>
  </si>
  <si>
    <t xml:space="preserve">     Non-operational deposits (all counterparties)</t>
  </si>
  <si>
    <t>8</t>
  </si>
  <si>
    <t xml:space="preserve">     Unsecured debt</t>
  </si>
  <si>
    <t>9</t>
  </si>
  <si>
    <t>Secured wholesale funding</t>
  </si>
  <si>
    <t>10</t>
  </si>
  <si>
    <t>Additional requirements</t>
  </si>
  <si>
    <t>11</t>
  </si>
  <si>
    <t xml:space="preserve">     Outflows related to derivative exposures and other collateral requirements</t>
  </si>
  <si>
    <t>12</t>
  </si>
  <si>
    <t xml:space="preserve">     Outflows  related to loss of funding on debt products</t>
  </si>
  <si>
    <t>13</t>
  </si>
  <si>
    <t xml:space="preserve">     Credit and liquidity facilities</t>
  </si>
  <si>
    <t>14</t>
  </si>
  <si>
    <t>Other contractual funding obligations</t>
  </si>
  <si>
    <t>15</t>
  </si>
  <si>
    <t>Other contingent funding obligations</t>
  </si>
  <si>
    <t>16</t>
  </si>
  <si>
    <t>TOTAL CASH OUTFLOWS</t>
  </si>
  <si>
    <t>CASH - INFLOWS</t>
  </si>
  <si>
    <t>17</t>
  </si>
  <si>
    <t>Secured lending (e.g. reverse repos)</t>
  </si>
  <si>
    <t>18</t>
  </si>
  <si>
    <t>Inflows from fully performing exposures</t>
  </si>
  <si>
    <t>19</t>
  </si>
  <si>
    <t>Other cash inflows</t>
  </si>
  <si>
    <t>20</t>
  </si>
  <si>
    <t>TOTAL CASH INFLOWS</t>
  </si>
  <si>
    <t>EU-20a</t>
  </si>
  <si>
    <t>Fully exempt inflows</t>
  </si>
  <si>
    <t>EU-20b</t>
  </si>
  <si>
    <t>Inflows subject to 90% cap</t>
  </si>
  <si>
    <t>EU-20c</t>
  </si>
  <si>
    <t>Inflows subject to 75% cap</t>
  </si>
  <si>
    <t>21</t>
  </si>
  <si>
    <t>LIQUIDITY BUFFER</t>
  </si>
  <si>
    <t>22</t>
  </si>
  <si>
    <t>TOTAL NET CASH OUTFLOWS</t>
  </si>
  <si>
    <t>23</t>
  </si>
  <si>
    <t>LIQUIDITY COVERAGE RATIO (%)</t>
  </si>
  <si>
    <t>Derivative exposures and potential collateral calls</t>
  </si>
  <si>
    <t>Currency mismatch in the LCR</t>
  </si>
  <si>
    <t>Other items in the LCR calculation that are not captured in the LCR disclosure template but that the institution considers relevant for its liquidity profile</t>
  </si>
  <si>
    <t>-</t>
  </si>
  <si>
    <t>EU CR7 - IRB approach - Effect on the RWAs of credit derivatives used as CRM techniques</t>
  </si>
  <si>
    <t>Exposures under FIRB</t>
  </si>
  <si>
    <t>Central governments and central banks</t>
  </si>
  <si>
    <t>Corporates – SMEs</t>
  </si>
  <si>
    <t>Corporates – Specialised lending</t>
  </si>
  <si>
    <t>Corporates – Other</t>
  </si>
  <si>
    <t>Exposures under AIRB</t>
  </si>
  <si>
    <t>Retail – Secured by real estate SMEs</t>
  </si>
  <si>
    <t>Retail – Secured by real estate non- SMEs</t>
  </si>
  <si>
    <t>Retail – Qualifying revolving</t>
  </si>
  <si>
    <t>Retail – Other SMEs</t>
  </si>
  <si>
    <t>Retail – Other non-SMEs</t>
  </si>
  <si>
    <t>Equity IRB</t>
  </si>
  <si>
    <t>Other non-credit obligation assets</t>
  </si>
  <si>
    <t>Pre-credit derivatives RWAs</t>
  </si>
  <si>
    <t>Actual RWAs</t>
  </si>
  <si>
    <t>20a</t>
  </si>
  <si>
    <t>20b</t>
  </si>
  <si>
    <t>(B) 
REGULATION (EU) No 575/2013 ARTICLE REFERENCE</t>
  </si>
  <si>
    <t>Capital instruments and the related share premium accounts</t>
  </si>
  <si>
    <t>26 (1), 27, 28, 29, EBA list 26 (3)</t>
  </si>
  <si>
    <t>EBA list 26 (3)</t>
  </si>
  <si>
    <t>26 (1) (c)</t>
  </si>
  <si>
    <t>26 (1)</t>
  </si>
  <si>
    <t>Funds for general banking risk</t>
  </si>
  <si>
    <t>26 (1) (f)</t>
  </si>
  <si>
    <t>486 (2)</t>
  </si>
  <si>
    <t>Public sector capital injections grandfathered until 1 january 2018</t>
  </si>
  <si>
    <t>483 (2)</t>
  </si>
  <si>
    <t>Minority interests (amount allowed in consolidated CET1)</t>
  </si>
  <si>
    <t>84, 479, 480</t>
  </si>
  <si>
    <t>26 (2)</t>
  </si>
  <si>
    <t>Common Equity Tier 1 (CET1) capital before regulatory adjustments</t>
  </si>
  <si>
    <t>Additional value adjustments (negative amount)</t>
  </si>
  <si>
    <t>34, 105</t>
  </si>
  <si>
    <t>Intangible assets (net of related tax liability) (negative amount)</t>
  </si>
  <si>
    <t>36 (1) (b), 37, 472 (4)</t>
  </si>
  <si>
    <t>Empty set in the EU</t>
  </si>
  <si>
    <t>36 (1) (c), 38, 472 (5)</t>
  </si>
  <si>
    <t>Fair value reserves related to gains or losses on cash flow hedges</t>
  </si>
  <si>
    <t>33 (a)</t>
  </si>
  <si>
    <t>Negative amounts resulting from the calculation of expected loss amounts</t>
  </si>
  <si>
    <t>36 (1) (d), 40, 159, 472 (6)</t>
  </si>
  <si>
    <t>Any increase in equity that results from securitised assets (negative amount)</t>
  </si>
  <si>
    <t>32 (1)</t>
  </si>
  <si>
    <t>Gains or losses on liabilities valued at fair value resulting from changes in own credit standing</t>
  </si>
  <si>
    <t>33 (1) (b) (c)</t>
  </si>
  <si>
    <t>Defined-benefit pension fund assets (negative amount)</t>
  </si>
  <si>
    <t>36 (1) (e), 41, 472 (7)</t>
  </si>
  <si>
    <t>Direct and indirect holdings by an institution of own CET1 instruments (negative amount)</t>
  </si>
  <si>
    <t>36 (1) (f), 42, 472 (8)</t>
  </si>
  <si>
    <t>Direct, indirect and synthetic holdings of the CET1 instruments of financial sector entities where those entities have reciprocal cross holdings with the institution designed to inflate artificially the own funds of the institution (negative amount)</t>
  </si>
  <si>
    <t>36 (1) (g), 44, 472 (9)</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</si>
  <si>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</si>
  <si>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36 (1) (h), 43, 45, 46, 49 (2) (3), 79, 472 (10)</t>
  </si>
  <si>
    <t xml:space="preserve">Direct, indirect and synthetic holdings of the CET1 instruments of financial sector entities where the institution has a significant investment in those entities (amount above 10% threshold and net of eligible short positions) (negative amount) </t>
  </si>
  <si>
    <t>36 (1) (i), 43, 45, 47, 48 (1) (b), 49 (1) to (3), 79, 470, 472 (11)</t>
  </si>
  <si>
    <t>Exposure amount of the following items which qualify for a RW of 1250%, where the institution opts for the deduction alternative</t>
  </si>
  <si>
    <t>36 (1) (k)</t>
  </si>
  <si>
    <t>36 (1) (k) (i), 89 to 91</t>
  </si>
  <si>
    <t>20c</t>
  </si>
  <si>
    <t>36 (1) (k) (ii) 
243 (1) (b)
244 (1) (b)
258</t>
  </si>
  <si>
    <t>20d</t>
  </si>
  <si>
    <t>36 (1) (k) (iii), 379 (3)</t>
  </si>
  <si>
    <t>Deferred tax assets arising from temporary difference (amount above 10 % threshold , net of related tax liability where the conditions in Article 38  (3) are met) (negative amount)</t>
  </si>
  <si>
    <t>36 (1) (c), 38, 48 (1) (a), 470, 472 (5)</t>
  </si>
  <si>
    <t>48 (1)</t>
  </si>
  <si>
    <t>of which: direct and indirect holdings by the institution of the CET1 instruments of financial sector entities where the institution has a significant investment in those entities</t>
  </si>
  <si>
    <t>36 (1) (i), 48 (1) (b), 470, 472 (11)</t>
  </si>
  <si>
    <t>of which: deferred tax assets arising from temporary difference</t>
  </si>
  <si>
    <t>25a</t>
  </si>
  <si>
    <t>Losses for the current financial year (negative amount)</t>
  </si>
  <si>
    <t>36 (1) (a), 472 (3)</t>
  </si>
  <si>
    <t>25b</t>
  </si>
  <si>
    <t>36 (1) (l)</t>
  </si>
  <si>
    <t>Qualifying AT1 deductions that exceeds the AT1 capital of the institution (negative amount)</t>
  </si>
  <si>
    <t>36 (1) (j)</t>
  </si>
  <si>
    <t>*</t>
  </si>
  <si>
    <t>IFRS 9 transitional arragement</t>
  </si>
  <si>
    <t>Total regulatory adjustments to Common Equity Tier 1 (CET1)</t>
  </si>
  <si>
    <t>Common Equity Tier 1  (CET1) capital</t>
  </si>
  <si>
    <t>51, 52</t>
  </si>
  <si>
    <t>of which: classified as equity under applicable accounting standards</t>
  </si>
  <si>
    <t>of which: classified as liabilities under applicable accounting standards</t>
  </si>
  <si>
    <t>Amount of qualifying items referred to in Article 484 (4) and the related share premium accounts subject to phase out from AT1</t>
  </si>
  <si>
    <t>486 (3)</t>
  </si>
  <si>
    <t xml:space="preserve">Qualifying Tier 1 capital included in consolidated AT1 capital (including minority interest not included in row 5) issued by subsidiaries and held by third parties </t>
  </si>
  <si>
    <t>85, 86</t>
  </si>
  <si>
    <t>of which: instruments issued by subsidiaries subject to phase-out</t>
  </si>
  <si>
    <t>Additional Tier 1 (AT1) capital before regulatory adjustments</t>
  </si>
  <si>
    <t>Direct and indirect holdings by an institution of own AT1 instruments (negative amount)</t>
  </si>
  <si>
    <t>52 (1) (b), 56 (a), 57</t>
  </si>
  <si>
    <t>Direct, indirect and synthetic holdings of the AT1 instruments of financial sector entities where those entities have reciprocal cross holdings with the institution designed to inflate artificially the own funds of the institution (negative amount)</t>
  </si>
  <si>
    <t>56 (b), 58</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</si>
  <si>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</si>
  <si>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56 (c), 59, 60, 79</t>
  </si>
  <si>
    <t xml:space="preserve">Direct, indirect and synthetic holdings of the AT1 instruments of financial sector entities where the institution has a significant investment in those entities (amount above 10% threshold and net of eligible short positions) (negative amount) </t>
  </si>
  <si>
    <t>56 (d), 59, 79</t>
  </si>
  <si>
    <t>Qualifying T2 deductions that exceed the T2 capital of the institution (negative amount)</t>
  </si>
  <si>
    <t>56 (e)</t>
  </si>
  <si>
    <t>Total regulatory adjustments to Additional Tier 1 (AT1) capital</t>
  </si>
  <si>
    <t>Additional Tier 1 (AT1) capital</t>
  </si>
  <si>
    <t>Tier 1 capital (T1 = CET1 + AT1)</t>
  </si>
  <si>
    <t>62, 63</t>
  </si>
  <si>
    <t>486 (4)</t>
  </si>
  <si>
    <t>483 (4)</t>
  </si>
  <si>
    <t>87, 88, 480</t>
  </si>
  <si>
    <t>Credit risk adjustments</t>
  </si>
  <si>
    <t>62 (c) &amp; (d)</t>
  </si>
  <si>
    <t xml:space="preserve">Tier 2 (T2) capital before regulatory adjustment </t>
  </si>
  <si>
    <t>63 (b) (i), 66 (a), 67</t>
  </si>
  <si>
    <t>66 (b), 68</t>
  </si>
  <si>
    <t>66 (c), 69, 70, 79</t>
  </si>
  <si>
    <t>Direct, indirect and synthetic holdings of the T2 instruments and subordinated loans of financial sector entities where the institution has a significant investment in those entities (net of eligible short positions) (negative amounts)</t>
  </si>
  <si>
    <t>66 (d), 69, 79</t>
  </si>
  <si>
    <t>Total regulatory adjustments to Tier 2 (T2) capital</t>
  </si>
  <si>
    <t>Total capital (TC = T1 + T2)</t>
  </si>
  <si>
    <t>92 (2) (a), 465</t>
  </si>
  <si>
    <t>92 (2) (b), 465</t>
  </si>
  <si>
    <t>92 (2) (c)</t>
  </si>
  <si>
    <t>CRD 128, 129, 130, 131, 133</t>
  </si>
  <si>
    <t>CRD 128</t>
  </si>
  <si>
    <t>[non-relevant in EU regulation]</t>
  </si>
  <si>
    <t>36 (1) (h), 45, 46
56 (c), 59, 60, 66 (c), 69, 70</t>
  </si>
  <si>
    <t>36 (1) (i), 45, 48</t>
  </si>
  <si>
    <t>36 (1) (c), 38, 48</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</si>
  <si>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</si>
  <si>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</si>
  <si>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</si>
  <si>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 xml:space="preserve"> - Current cap on CET1 instruments subject to phase-out arrangements</t>
  </si>
  <si>
    <t>484 (3), 486 (2) &amp; (5)</t>
  </si>
  <si>
    <t xml:space="preserve"> - Amount excluded from CET1 due to cap (excess over cap after redemptions and maturities)</t>
  </si>
  <si>
    <t xml:space="preserve"> - Current cap on AT1 instruments subject to phase-out arrangements</t>
  </si>
  <si>
    <t>484 (4), 486 (3) &amp; (5)</t>
  </si>
  <si>
    <t xml:space="preserve"> - Amount excluded from AT1 due to cap (excess over cap after redemptions and maturities)</t>
  </si>
  <si>
    <t xml:space="preserve"> - Current cap on T2 instruments subject to phase-out arrangements</t>
  </si>
  <si>
    <t>484 (5), 486 (4) &amp; (5)</t>
  </si>
  <si>
    <t xml:space="preserve"> - Amount excluded from T2 due to cap (excess over cap after redemptions and maturities)</t>
  </si>
  <si>
    <t>Tier 1 capital</t>
  </si>
  <si>
    <t>Leverage ratio</t>
  </si>
  <si>
    <t>Applicable Amounts</t>
  </si>
  <si>
    <t>Total assets as per published financial statements</t>
  </si>
  <si>
    <t>Adjustment for off-balance sheet items (ie conversion to credit equivalent amounts of off-balance sheet exposures)</t>
  </si>
  <si>
    <t>CRR leverage ratio exposures</t>
  </si>
  <si>
    <t>On-balance sheet exposures (excluding derivatives and SFTs)</t>
  </si>
  <si>
    <t>(Asset amounts deducted in determining Tier 1 capital)</t>
  </si>
  <si>
    <t>Derivative exposures</t>
  </si>
  <si>
    <t>Exposure determined under Original Exposure Method</t>
  </si>
  <si>
    <t>(Deductions of receivables assets for cash variation margin provided in derivatives transactions)</t>
  </si>
  <si>
    <t>Adjusted effective notional amount of written credit derivatives</t>
  </si>
  <si>
    <t>(Adjusted effective notional offsets and add-on deductions for written credit derivatives)</t>
  </si>
  <si>
    <t>Securities financing transaction exposures</t>
  </si>
  <si>
    <t>(Netted amounts of cash payables and cash receivables of gross SFT assets)</t>
  </si>
  <si>
    <t>Counterparty credit risk exposure for SFT assets</t>
  </si>
  <si>
    <t>Agent transaction exposures</t>
  </si>
  <si>
    <t>EU-15a</t>
  </si>
  <si>
    <t>(Exempted CCP leg of client-cleared SFT exposure)</t>
  </si>
  <si>
    <t>Other off-balance sheet exposures</t>
  </si>
  <si>
    <t>Off-balance sheet exposures at gross notional amount</t>
  </si>
  <si>
    <t>(Adjustments for conversion to credit equivalent amounts)</t>
  </si>
  <si>
    <t>Choice on transitional arrangements for the definition of the capital measure</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</si>
  <si>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</si>
  <si>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</si>
  <si>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</si>
  <si>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</si>
  <si>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</si>
  <si>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</si>
  <si>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</si>
  <si>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</si>
  <si>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</si>
  <si>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</si>
  <si>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</si>
  <si>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</si>
  <si>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</si>
  <si>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</si>
  <si>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</si>
  <si>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Quarter ending</t>
  </si>
  <si>
    <t>Consolidated  DKK millions</t>
  </si>
  <si>
    <t>Gross carrying amount/nominal amount of exposures with forbearance measures</t>
  </si>
  <si>
    <t>Accumulated impairment, accumulated negative changes in fair value due to credit risk and provisions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</si>
  <si>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</si>
  <si>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</si>
  <si>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</si>
  <si>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</si>
  <si>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</si>
  <si>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</si>
  <si>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Central banks</t>
  </si>
  <si>
    <t>General governments</t>
  </si>
  <si>
    <t>Other financial corporations</t>
  </si>
  <si>
    <t>Non-financial corporations</t>
  </si>
  <si>
    <t>Households</t>
  </si>
  <si>
    <t>Debt Securities</t>
  </si>
  <si>
    <t>Loan commitments given</t>
  </si>
  <si>
    <t>Gross carrying amount/nominal amount</t>
  </si>
  <si>
    <t>Performing exposures</t>
  </si>
  <si>
    <t>Non-performing exposures</t>
  </si>
  <si>
    <t>Accumulated partial write-off</t>
  </si>
  <si>
    <t>Collateral and financial guarantees received</t>
  </si>
  <si>
    <t>Performing exposures – accumulated impairment and provisions</t>
  </si>
  <si>
    <t xml:space="preserve">Non-performing exposures – accumulated impairment, accumulated negative changes in fair value due to credit risk and provisions </t>
  </si>
  <si>
    <t>Of which stage 1</t>
  </si>
  <si>
    <t>Of which stage 2</t>
  </si>
  <si>
    <t>Of which stage 3</t>
  </si>
  <si>
    <t>Of which SMEs</t>
  </si>
  <si>
    <t>General credit exposure</t>
  </si>
  <si>
    <t>Own funds requirements</t>
  </si>
  <si>
    <t>Norway</t>
  </si>
  <si>
    <t>Other countries</t>
  </si>
  <si>
    <t>Countercyclical capital buffer is calculated only for the relevant credit exposure classes as defined in Article 140(4) of the Capital Requirement Directive. Exposure classes not included in the calculation are exposures to a) central governments or central banks; b) regional governments or local authorities; c) public sector entities; d) multilateral development banks; e) international organisations; f) institutions.</t>
  </si>
  <si>
    <t>Total risk exposure amount</t>
  </si>
  <si>
    <t>Institution specific countercyclical buffer rate</t>
  </si>
  <si>
    <t>Institution specific countercyclical buffer requirement</t>
  </si>
  <si>
    <t>EU OV1</t>
  </si>
  <si>
    <t>EU OV1 - Overview of total risk exposure amounts</t>
  </si>
  <si>
    <t>Total risk exposure amounts (TREA)</t>
  </si>
  <si>
    <t>Total own funds requirements</t>
  </si>
  <si>
    <t>Of which the foundation IRB (F-IRB) approach</t>
  </si>
  <si>
    <t>Of which the advanced IRB (A-IRB) approach</t>
  </si>
  <si>
    <t>Of whick slotting approach</t>
  </si>
  <si>
    <t>Of which equities under the simple riskweighted approach</t>
  </si>
  <si>
    <t>EU 4a</t>
  </si>
  <si>
    <t>Counterparty credit risk - CCR</t>
  </si>
  <si>
    <t>Of whick exposures to a CCP</t>
  </si>
  <si>
    <t>Of which credit value adjustment (CVA)</t>
  </si>
  <si>
    <t>Of which other CCR</t>
  </si>
  <si>
    <t>EU 8a</t>
  </si>
  <si>
    <t>EU 8b</t>
  </si>
  <si>
    <t>EU 19a</t>
  </si>
  <si>
    <t>Securitisation exposures in the non-trading book (after the cap)</t>
  </si>
  <si>
    <t>Of which SEC-IRBA approach</t>
  </si>
  <si>
    <t>Of which SEC-ERBA (including IAA)</t>
  </si>
  <si>
    <t>Og which SEC_SA approach</t>
  </si>
  <si>
    <t>Of which 1250% / deduction</t>
  </si>
  <si>
    <t>Position, foreign exchange and commodities risiks (Market risk)</t>
  </si>
  <si>
    <t>EU 22a</t>
  </si>
  <si>
    <t>EU 23a</t>
  </si>
  <si>
    <t>EU 23b</t>
  </si>
  <si>
    <t>EU 23c</t>
  </si>
  <si>
    <t>EU KM1 - Key metrics template</t>
  </si>
  <si>
    <t>EU KM1</t>
  </si>
  <si>
    <t>Available own funds (amounts)</t>
  </si>
  <si>
    <t xml:space="preserve">Common Equity Tier 1 (CET1) capital </t>
  </si>
  <si>
    <t xml:space="preserve">Tier 1 capital </t>
  </si>
  <si>
    <t xml:space="preserve">Total capital </t>
  </si>
  <si>
    <t>Risk-weighted exposure amounts</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</si>
  <si>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</si>
  <si>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</si>
  <si>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</si>
  <si>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</si>
  <si>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</si>
  <si>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</si>
  <si>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</si>
  <si>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</si>
  <si>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</si>
  <si>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</si>
  <si>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</si>
  <si>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</si>
  <si>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</si>
  <si>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</si>
  <si>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</si>
  <si>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</si>
  <si>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</si>
  <si>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</si>
  <si>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</si>
  <si>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</si>
  <si>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</si>
  <si>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</si>
  <si>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</si>
  <si>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</si>
  <si>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</si>
  <si>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</si>
  <si>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</si>
  <si>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</si>
  <si>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</si>
  <si>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 xml:space="preserve">Cash outflows - Total weighted value </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</si>
  <si>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</si>
  <si>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</si>
  <si>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</si>
  <si>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</si>
  <si>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</si>
  <si>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</si>
  <si>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</si>
  <si>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7a</t>
  </si>
  <si>
    <t>EU 7b</t>
  </si>
  <si>
    <t>EU 7c</t>
  </si>
  <si>
    <t>EU 7d</t>
  </si>
  <si>
    <t>EU 9a</t>
  </si>
  <si>
    <t>EU 10a</t>
  </si>
  <si>
    <t>EU 11a</t>
  </si>
  <si>
    <t>EU 14a</t>
  </si>
  <si>
    <t>EU 14b</t>
  </si>
  <si>
    <t>EU 14c</t>
  </si>
  <si>
    <t>EU 14d</t>
  </si>
  <si>
    <t>EU 14e</t>
  </si>
  <si>
    <t>EU 16a</t>
  </si>
  <si>
    <t>EU 16b</t>
  </si>
  <si>
    <t>EU CC1</t>
  </si>
  <si>
    <t>EU CC1 - Composition of regulatory own funds</t>
  </si>
  <si>
    <t>EU CCR2</t>
  </si>
  <si>
    <t>EU CCR3</t>
  </si>
  <si>
    <t>EU CCR4</t>
  </si>
  <si>
    <t>EU CCR5</t>
  </si>
  <si>
    <t>EU CCR8</t>
  </si>
  <si>
    <t>EU CCR1</t>
  </si>
  <si>
    <t>Replacement cost (RC)</t>
  </si>
  <si>
    <t>Potential future exposure  (PFE)</t>
  </si>
  <si>
    <t>Alpha used for computing regulatory exposure value</t>
  </si>
  <si>
    <t>Exposure value pre-CRM</t>
  </si>
  <si>
    <t>Exposure value post-CRM</t>
  </si>
  <si>
    <t>RWEA</t>
  </si>
  <si>
    <t>EU - Original Exposure Method (for derivatives)</t>
  </si>
  <si>
    <t>EU - Simplified SA-CCR (for derivatives)</t>
  </si>
  <si>
    <t>SA-CCR (for derivatives)</t>
  </si>
  <si>
    <t>Of which securities financing transactions netting sets</t>
  </si>
  <si>
    <t>Of which derivatives and long settlement transactions netting sets</t>
  </si>
  <si>
    <t>Of which from contractual cross-product netting sets</t>
  </si>
  <si>
    <t>2a</t>
  </si>
  <si>
    <t>2b</t>
  </si>
  <si>
    <t>2c</t>
  </si>
  <si>
    <t>EU CCR2 – Transactions subject to own funds requirements for CVA risk</t>
  </si>
  <si>
    <t>EU CCR4 – IRB approach – CCR exposures by exposure class and PD scale</t>
  </si>
  <si>
    <t>EU CCR8 – Exposures to CCPs</t>
  </si>
  <si>
    <t xml:space="preserve">Central governments or central banks </t>
  </si>
  <si>
    <t xml:space="preserve">Regional government or local authorities </t>
  </si>
  <si>
    <t>Total exposure value</t>
  </si>
  <si>
    <t>EU CCR3  – Standardised approach – CCR exposures by regulatory exposure class and risk weights</t>
  </si>
  <si>
    <t>Exposure weighted average PD (%)</t>
  </si>
  <si>
    <t>Exposure weighted average LGD (%)</t>
  </si>
  <si>
    <t>Exposure weighted average maturity (years)</t>
  </si>
  <si>
    <t>Density of risk weighted exposure amounts</t>
  </si>
  <si>
    <t>EU CCR5  - Composition of collateral for CCR exposures</t>
  </si>
  <si>
    <t>Collateral type</t>
  </si>
  <si>
    <t>Cash – domestic currency</t>
  </si>
  <si>
    <t>Cash – other currencies</t>
  </si>
  <si>
    <t>Domestic sovereign debt</t>
  </si>
  <si>
    <t>Other sovereign debt</t>
  </si>
  <si>
    <t>Government agency debt</t>
  </si>
  <si>
    <t>Corporate bonds</t>
  </si>
  <si>
    <t>Equity securities</t>
  </si>
  <si>
    <t>Other collateral</t>
  </si>
  <si>
    <t>EU CQ1 - Credit quality of forborne exposures</t>
  </si>
  <si>
    <t>EU CQ1</t>
  </si>
  <si>
    <t>EU CR1</t>
  </si>
  <si>
    <t>EU CR1-A</t>
  </si>
  <si>
    <t>EU CR1-A - Maturity of exposures</t>
  </si>
  <si>
    <t>005</t>
  </si>
  <si>
    <t>010</t>
  </si>
  <si>
    <t>020</t>
  </si>
  <si>
    <t>030</t>
  </si>
  <si>
    <t>040</t>
  </si>
  <si>
    <t>050</t>
  </si>
  <si>
    <t>060</t>
  </si>
  <si>
    <t>070</t>
  </si>
  <si>
    <t>Cash balances at central banks and other demand deposits</t>
  </si>
  <si>
    <t>080</t>
  </si>
  <si>
    <t>090</t>
  </si>
  <si>
    <t>On-balance-sheet exposures</t>
  </si>
  <si>
    <t>Annex I - Disclosure of key metrics and overview of risk-weighted exposure amounts</t>
  </si>
  <si>
    <t>Annex VII - Disclosure of own funds</t>
  </si>
  <si>
    <t>Annex IX - Disclosure of countercyclical capital buffers</t>
  </si>
  <si>
    <t>EU CCyB1 - Geographical distribution of credit exposures relevant for the calculation of the countercyclical buffer</t>
  </si>
  <si>
    <t>EU CCyB1</t>
  </si>
  <si>
    <t>EU CCyB2</t>
  </si>
  <si>
    <t>EU CCyB2 - Amount of institution-specific countercyclical capital buffer</t>
  </si>
  <si>
    <t>Exposure value under the standardised approach</t>
  </si>
  <si>
    <t>Exposure value under the IRB approach</t>
  </si>
  <si>
    <t>Relevant credit exposures – Market risk</t>
  </si>
  <si>
    <t>Sum of long and short positions of trading book exposures for SA</t>
  </si>
  <si>
    <t>Relevant credit exposures –       Market risk</t>
  </si>
  <si>
    <t>Value of trading book exposures for internal models</t>
  </si>
  <si>
    <t>Securitisation exposures  Exposure value for non-trading book</t>
  </si>
  <si>
    <t>Relevant credit risk exposures - Credit risk</t>
  </si>
  <si>
    <t xml:space="preserve">Relevant credit exposures – Securitisation positions in the non-trading book </t>
  </si>
  <si>
    <t xml:space="preserve">Risk-weighted exposure amounts </t>
  </si>
  <si>
    <t>Own fund requirements weights (%)</t>
  </si>
  <si>
    <t>Countercyclical buffer rate (%)</t>
  </si>
  <si>
    <t>Annex XI - Disclosure of the leverage ratio</t>
  </si>
  <si>
    <t>EU LR1 LRSum</t>
  </si>
  <si>
    <t>EU LR2 LRCom</t>
  </si>
  <si>
    <t>EU LR3 LRSpl</t>
  </si>
  <si>
    <t>EU LR1 - LRSum: Summary reconciliation of accounting assets and leverage ratio exposures</t>
  </si>
  <si>
    <t>EU-11a</t>
  </si>
  <si>
    <t>EU-11b</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</si>
  <si>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</si>
  <si>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</si>
  <si>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</si>
  <si>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</si>
  <si>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</si>
  <si>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</si>
  <si>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</si>
  <si>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</si>
  <si>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</si>
  <si>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</si>
  <si>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</si>
  <si>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On-balance sheet items (excluding derivatives, SFTs, but including collateral)</t>
  </si>
  <si>
    <t>Gross-up for derivatives collateral provided, where deducted from the balance sheet assets pursuant to the applicable accounting framework</t>
  </si>
  <si>
    <t>(Adjustment for securities received under securities financing transactions that are recognised as an asset)</t>
  </si>
  <si>
    <t>(General credit risk adjustments to on-balance sheet items)</t>
  </si>
  <si>
    <t xml:space="preserve">Total on-balance sheet exposures (excluding derivatives and SFTs) </t>
  </si>
  <si>
    <t>EU-8a</t>
  </si>
  <si>
    <t>EU-9a</t>
  </si>
  <si>
    <t>EU-9b</t>
  </si>
  <si>
    <t>EU-10a</t>
  </si>
  <si>
    <t>EU-10b</t>
  </si>
  <si>
    <t>Replacement cost associated with SA-CCR derivatives transactions (ie net of eligible cash variation margin)</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</si>
  <si>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</si>
  <si>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</si>
  <si>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</si>
  <si>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(Exempted CCP leg of client-cleared trade exposures) (SA-CCR)</t>
  </si>
  <si>
    <t>(Exempted CCP leg of client-cleared trade exposures) (simplified standardised approach)</t>
  </si>
  <si>
    <t>(Exempted CCP leg of client-cleared trade exposures) (Original Exposure Method)</t>
  </si>
  <si>
    <t xml:space="preserve">Total derivatives exposures </t>
  </si>
  <si>
    <t>EU-16a</t>
  </si>
  <si>
    <t>EU-17a</t>
  </si>
  <si>
    <t>Gross SFT assets (with no recognition of netting), after adjustment for sales accounting transactions</t>
  </si>
  <si>
    <t>Derogation for SFTs: Counterparty credit risk exposure in accordance with Articles 429e(5) and 222 CRR</t>
  </si>
  <si>
    <t>Total securities financing transaction exposures</t>
  </si>
  <si>
    <t>(General provisions deducted in determining Tier 1 capital and specific provisions associated associated with off-balance sheet exposures)</t>
  </si>
  <si>
    <t>Off-balance sheet exposures</t>
  </si>
  <si>
    <t>Excluded exposures</t>
  </si>
  <si>
    <t>EU-22a</t>
  </si>
  <si>
    <t>EU-22b</t>
  </si>
  <si>
    <t>EU-22c</t>
  </si>
  <si>
    <t>EU-22d</t>
  </si>
  <si>
    <t>EU-22e</t>
  </si>
  <si>
    <t>EU-22f</t>
  </si>
  <si>
    <t>EU-22g</t>
  </si>
  <si>
    <t>EU-22h</t>
  </si>
  <si>
    <t>EU-22i</t>
  </si>
  <si>
    <t>EU-22j</t>
  </si>
  <si>
    <t>EU-22k</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</si>
  <si>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</si>
  <si>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</si>
  <si>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</si>
  <si>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</si>
  <si>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</si>
  <si>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 xml:space="preserve">(Excluded guaranteed parts of exposures arising from export credits) </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</si>
  <si>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</si>
  <si>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</si>
  <si>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</si>
  <si>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</si>
  <si>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</si>
  <si>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</si>
  <si>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EU-25</t>
  </si>
  <si>
    <t>EU-26a</t>
  </si>
  <si>
    <t>EU-26b</t>
  </si>
  <si>
    <t>EU-27a</t>
  </si>
  <si>
    <t>Leverage ratio (excluding the impact of the exemption of public sector investments and promotional loans) (%)</t>
  </si>
  <si>
    <t>Regulatory minimum leverage ratio requirement (%)</t>
  </si>
  <si>
    <t xml:space="preserve">     of which: to be made up of CET1 capital</t>
  </si>
  <si>
    <t>Leverage ratio (excluding the impact of any applicable temporary exemption of central bank reserves) (%)</t>
  </si>
  <si>
    <t>Choice on transitional arrangements and relevant exposures</t>
  </si>
  <si>
    <t>EU-27b</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</si>
  <si>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</si>
  <si>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</si>
  <si>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</si>
  <si>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</si>
  <si>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</si>
  <si>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</si>
  <si>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</si>
  <si>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</si>
  <si>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</si>
  <si>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 LR2 - LRCom: Leverage ratio common disclosure</t>
  </si>
  <si>
    <t>EU LR3 - LRSpl: Split-up of on balance sheet exposures (excluding derivatives, SFTs and exempted exposures)</t>
  </si>
  <si>
    <t>Exposures treated as sovereigns</t>
  </si>
  <si>
    <t>Exposures to regional governments, MDB, international organisations and PSE, not treated as sovereigns</t>
  </si>
  <si>
    <t>Secured by mortgages of immovable properties</t>
  </si>
  <si>
    <t>Retail exposures</t>
  </si>
  <si>
    <t>Other exposures (eg equity, securitisations, and other non-credit obligation assets)</t>
  </si>
  <si>
    <t>Annex XIII - Disclosure of liquidity requirements</t>
  </si>
  <si>
    <t>EU LIQ2</t>
  </si>
  <si>
    <t>EU LIQ1 - Quantitative information of LCR</t>
  </si>
  <si>
    <t xml:space="preserve"> EU LIQB  on qualitative information on LCR, which complements template EU LIQ1.</t>
  </si>
  <si>
    <t>a</t>
  </si>
  <si>
    <t>b</t>
  </si>
  <si>
    <t>c</t>
  </si>
  <si>
    <t>d</t>
  </si>
  <si>
    <t>e</t>
  </si>
  <si>
    <t>f</t>
  </si>
  <si>
    <t>g</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</si>
  <si>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</si>
  <si>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</si>
  <si>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</si>
  <si>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</si>
  <si>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EU LIQ2 - Net Stable Funding Ratio</t>
  </si>
  <si>
    <t>Unweighted value by residual maturity</t>
  </si>
  <si>
    <t>Weighted value</t>
  </si>
  <si>
    <t>No maturity</t>
  </si>
  <si>
    <t>&lt; 6 months</t>
  </si>
  <si>
    <t>6 months &lt; 1 year</t>
  </si>
  <si>
    <t>≥ 1 year</t>
  </si>
  <si>
    <t>Availabe stable funding (ASF) Items</t>
  </si>
  <si>
    <t>Required stable funding (RSF) Items</t>
  </si>
  <si>
    <t>Capital items and instruments</t>
  </si>
  <si>
    <t>Own funds</t>
  </si>
  <si>
    <t>Other capital instruments</t>
  </si>
  <si>
    <t>Retail deposits</t>
  </si>
  <si>
    <t>Stable deposits</t>
  </si>
  <si>
    <t>Less stable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</si>
  <si>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</si>
  <si>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</si>
  <si>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</si>
  <si>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</si>
  <si>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</si>
  <si>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</si>
  <si>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</si>
  <si>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</si>
  <si>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</si>
  <si>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</si>
  <si>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</si>
  <si>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</si>
  <si>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</si>
  <si>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</si>
  <si>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</si>
  <si>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</si>
  <si>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</si>
  <si>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</si>
  <si>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</si>
  <si>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</si>
  <si>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</si>
  <si>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</si>
  <si>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</si>
  <si>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</si>
  <si>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</si>
  <si>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</si>
  <si>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</si>
  <si>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Annex XV - Disclosure of credit risk quality</t>
  </si>
  <si>
    <t>Annex XVII - Disclosure of the use of credit risk mitigation techniques</t>
  </si>
  <si>
    <t>EU CR3 - CRM techniques overview:  Disclosure of the use of credit risk mitigation techniques</t>
  </si>
  <si>
    <t>Of which non-performing exposures</t>
  </si>
  <si>
    <t xml:space="preserve">Unsecured carrying amount </t>
  </si>
  <si>
    <t>Secured carrying amount</t>
  </si>
  <si>
    <t xml:space="preserve">Of which secured by collateral </t>
  </si>
  <si>
    <t>Of which secured by financial guarantees</t>
  </si>
  <si>
    <t>Of which secured by credit derivatives</t>
  </si>
  <si>
    <t>EU CR3</t>
  </si>
  <si>
    <t>Annex XIX - Disclosure of the use of the standardised approach</t>
  </si>
  <si>
    <t>EU CR4</t>
  </si>
  <si>
    <t>EU CR5</t>
  </si>
  <si>
    <t>Annex XXI - Disclosure of the use of the IRB approach to credit risk</t>
  </si>
  <si>
    <t>EU CR8</t>
  </si>
  <si>
    <t xml:space="preserve">EU CR6 </t>
  </si>
  <si>
    <t>EU CR7</t>
  </si>
  <si>
    <t>EU CR7-A</t>
  </si>
  <si>
    <t>Exposures post CCF and post CRM</t>
  </si>
  <si>
    <t>RWA density (%)</t>
  </si>
  <si>
    <t>EU CR4 - Standardised approach – Credit risk exposure and CRM effects</t>
  </si>
  <si>
    <t>Expected loss amount</t>
  </si>
  <si>
    <t>Density of risk weighted exposure amount</t>
  </si>
  <si>
    <t>Risk weighted exposure amount after supporting factors</t>
  </si>
  <si>
    <t>Exposure post CCF and post CRM</t>
  </si>
  <si>
    <t>Exposure weighted average CCF</t>
  </si>
  <si>
    <t>On-balance sheet exposures</t>
  </si>
  <si>
    <t>Off-balance-sheet exposures pre-CCF</t>
  </si>
  <si>
    <t>EU CR6 - IRB approach – Credit risk exposures by exposure class and PD range</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</si>
  <si>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</si>
  <si>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</si>
  <si>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</si>
  <si>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</si>
  <si>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</si>
  <si>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</si>
  <si>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</si>
  <si>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</si>
  <si>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</si>
  <si>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Risk weighted exposure amount</t>
  </si>
  <si>
    <t>EU CR7-A - IRB approach – Disclosure of the extent of the use of CRM techniques</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</si>
  <si>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</si>
  <si>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</si>
  <si>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</si>
  <si>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</si>
  <si>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</si>
  <si>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</si>
  <si>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</si>
  <si>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</si>
  <si>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Credit risk Mitigation methods in the calculation of RWEAs</t>
  </si>
  <si>
    <t>RWEA with substitution effects
(both reduction and sustitution effects)</t>
  </si>
  <si>
    <t>RWEA without substitution effects
(reduction effects only)</t>
  </si>
  <si>
    <t>Credit risk Mitigation techniques</t>
  </si>
  <si>
    <t xml:space="preserve"> Unfunded credit 
Protection (UFCP)</t>
  </si>
  <si>
    <t>Part of exposures covered by Guarantees (%)</t>
  </si>
  <si>
    <t>Part of exposures covered by Credit Derivatives (%)</t>
  </si>
  <si>
    <t>Funded credit 
Protection (FCP)</t>
  </si>
  <si>
    <t>Part of exposures covered by Financial Collaterals (%)</t>
  </si>
  <si>
    <t>Part of exposures covered by Other eligible collaterals (%)</t>
  </si>
  <si>
    <t>Part of exposures covered by Immovable property Collaterals (%)</t>
  </si>
  <si>
    <t>Part of exposures covered by Receivables (%)</t>
  </si>
  <si>
    <t>Part of exposures covered by Other physical collateral (%)</t>
  </si>
  <si>
    <t>Part of exposures covered by Other funded credit protection (%)</t>
  </si>
  <si>
    <t>Part of exposures covered by Cash on deposit (%)</t>
  </si>
  <si>
    <t>Part of exposures covered by Life insurance policies (%)</t>
  </si>
  <si>
    <t>Part of exposures covered by Instruments held by a third party (%)</t>
  </si>
  <si>
    <t>A-IRB</t>
  </si>
  <si>
    <t>Annex XXV - Disclosure of exposures to counterparty credit risk</t>
  </si>
  <si>
    <t>EU MR1</t>
  </si>
  <si>
    <t>Total assets</t>
  </si>
  <si>
    <t>Total liabilities</t>
  </si>
  <si>
    <t xml:space="preserve">Common Equity Tier 1 (CET1) capital:  instruments and reserves    </t>
  </si>
  <si>
    <t>Common Equity Tier 1 (CET1) capital: regulatory adjustments </t>
  </si>
  <si>
    <t>Additional Tier 1 (AT1) capital: instruments</t>
  </si>
  <si>
    <t>Additional Tier 1 (AT1) capital: regulatory adjustments</t>
  </si>
  <si>
    <t>Tier 2 (T2) capital: regulatory adjustments </t>
  </si>
  <si>
    <t>of which: additional own funds requirements to address the risks other than the risk of excessive leverage</t>
  </si>
  <si>
    <t>EU-47b</t>
  </si>
  <si>
    <t>EU-47a</t>
  </si>
  <si>
    <t>EU-3a</t>
  </si>
  <si>
    <t>EU-5a</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</si>
  <si>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</si>
  <si>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</si>
  <si>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</si>
  <si>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</si>
  <si>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</si>
  <si>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</si>
  <si>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 xml:space="preserve">Amount of qualifying items referred to in Article 484 (3) CRR and the related share premium accounts subject to phase out from CET1 </t>
  </si>
  <si>
    <t xml:space="preserve">Independently reviewed interim profits net of any foreseeable charge or dividend </t>
  </si>
  <si>
    <t>27a</t>
  </si>
  <si>
    <t>Deferred tax assets that rely on future profitability excluding those arising from temporary differences (net of related tax liability where the conditions in Article 38 (3) CRR are met) (negative amount)</t>
  </si>
  <si>
    <t xml:space="preserve">     of which: qualifying holdings outside the financial sector (negative amount)</t>
  </si>
  <si>
    <t xml:space="preserve">     of which: securitisation positions (negative amount)</t>
  </si>
  <si>
    <t xml:space="preserve">     of which: free deliveries (negative amount)</t>
  </si>
  <si>
    <t>Amount exceeding the 17,65% threshold (negative amount)</t>
  </si>
  <si>
    <t>Foreseeable tax charges relating to CET1 items except where the institution suitably adjusts the amount of CET1 items insofar as such tax charges reduce the amount up to which those items may be used to cover risks or losses (negative amount)</t>
  </si>
  <si>
    <t>Other regulatory adjustments</t>
  </si>
  <si>
    <t>42a</t>
  </si>
  <si>
    <t>Other regulatory adjustments to AT1 capital</t>
  </si>
  <si>
    <t>54a</t>
  </si>
  <si>
    <t>EU-56a</t>
  </si>
  <si>
    <t>EU-56b</t>
  </si>
  <si>
    <t xml:space="preserve">Tier 2 (T2) capital </t>
  </si>
  <si>
    <t>Total Risk exposure amount</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</si>
  <si>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</si>
  <si>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</si>
  <si>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</si>
  <si>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</si>
  <si>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</si>
  <si>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</si>
  <si>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</si>
  <si>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Qualifying eligible liabilities deductions that exceed the eligible liabilities items of the institution (negative amount)</t>
  </si>
  <si>
    <t>Other regulatory adjustments to T2 capital</t>
  </si>
  <si>
    <t>Capital ratios and requirements including buffers </t>
  </si>
  <si>
    <t>EU-67a</t>
  </si>
  <si>
    <t>EU-67b</t>
  </si>
  <si>
    <t>Common Equity 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</si>
  <si>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</si>
  <si>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</si>
  <si>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</si>
  <si>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</si>
  <si>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</si>
  <si>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of which: Global Systemically Important Institution (G-SII) or Other Systemically Important Institution (O-SII) buffer requirement</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</si>
  <si>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</si>
  <si>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</si>
  <si>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</si>
  <si>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</si>
  <si>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</si>
  <si>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</si>
  <si>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internal ratings-based approach (prior to the application of the cap)</t>
  </si>
  <si>
    <t>Capital instruments subject to phase-out arrangements (only applicable between 1 Jan 2014 and 1 Jan 2022)</t>
  </si>
  <si>
    <t>Total unweighted value (average)</t>
  </si>
  <si>
    <t>Total weighted value (average)</t>
  </si>
  <si>
    <t>EU 19b</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</si>
  <si>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</si>
  <si>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</si>
  <si>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</si>
  <si>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</si>
  <si>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</si>
  <si>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</si>
  <si>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</si>
  <si>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</si>
  <si>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</si>
  <si>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</si>
  <si>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</si>
  <si>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</si>
  <si>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</si>
  <si>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</si>
  <si>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CR1- Performing and non-performing exposures and related provisions</t>
  </si>
  <si>
    <t>EU LIQ1</t>
  </si>
  <si>
    <t>EU LIQB</t>
  </si>
  <si>
    <t>Annual Report</t>
  </si>
  <si>
    <t>Annex XXXV - Disclosure of encumbered and unencumbered assets</t>
  </si>
  <si>
    <t>EU AE1 - Encumbered and unencumbered assets</t>
  </si>
  <si>
    <t>EU AE2 - Collateral received and own debt securities issued</t>
  </si>
  <si>
    <t>EU AE3 - Sources of encumbrance</t>
  </si>
  <si>
    <t>EU AE1</t>
  </si>
  <si>
    <t>EU AE2</t>
  </si>
  <si>
    <t>EU AE3</t>
  </si>
  <si>
    <t>Carrying amount of encumbered assets</t>
  </si>
  <si>
    <t>Fair value of encumbered assets</t>
  </si>
  <si>
    <t>Carrying amount of unencumbered assets</t>
  </si>
  <si>
    <t>Fair value of inencumbered assets</t>
  </si>
  <si>
    <t>of which notionally eligible EHQLA and HQLA</t>
  </si>
  <si>
    <t>of which EHQLA and HQLA</t>
  </si>
  <si>
    <t xml:space="preserve">  Equity instruments</t>
  </si>
  <si>
    <t xml:space="preserve">  Debt securities</t>
  </si>
  <si>
    <t xml:space="preserve">    of which: covered bonds</t>
  </si>
  <si>
    <t xml:space="preserve">    of which: issued by general governments</t>
  </si>
  <si>
    <t xml:space="preserve">    of which: issued by financial corporations</t>
  </si>
  <si>
    <t xml:space="preserve">    of which: issued by non-financial corporations</t>
  </si>
  <si>
    <t xml:space="preserve">  Other assets</t>
  </si>
  <si>
    <t>Fair value of encumbered collateral received or own debt securities issued</t>
  </si>
  <si>
    <t>Of which: notionally eligible EHQLA and HQLA</t>
  </si>
  <si>
    <t>Collateral received by the reporting institution</t>
  </si>
  <si>
    <t xml:space="preserve">  Loans on deand</t>
  </si>
  <si>
    <t xml:space="preserve">  Loans and advances other than loans on demand</t>
  </si>
  <si>
    <t xml:space="preserve">  Other collateral received</t>
  </si>
  <si>
    <t>Matching liabilities, contingent liabilities or securities lent</t>
  </si>
  <si>
    <t>Carrying amount of selected financial liabilities</t>
  </si>
  <si>
    <t>Template D - Information on importance of  encumbrance</t>
  </si>
  <si>
    <t>The Group's risk policy states that:</t>
  </si>
  <si>
    <t>Asset encumbrance may only occur as part of ordinary banking operations and includes securities provided as collateral with the central bank and in the repo market, collateral for clearing transactions as well as collateral under CSA agrreements.</t>
  </si>
  <si>
    <t>Asset encumbrance may be by way of deposits with credit institutions or securities.</t>
  </si>
  <si>
    <t>Moreover assets encumbrance may be by way of funding of mortgage-like loans via external counterparties.</t>
  </si>
  <si>
    <t xml:space="preserve">Annex III - Disclosure of risk management objectives and policies </t>
  </si>
  <si>
    <t xml:space="preserve">Annex V - Disclosure of the scope of application </t>
  </si>
  <si>
    <t>Carrying values as reported in published financial statements</t>
  </si>
  <si>
    <t>Carrying values of items</t>
  </si>
  <si>
    <t>Subject to the credit risk framework</t>
  </si>
  <si>
    <t>Subject to the CCR framework</t>
  </si>
  <si>
    <t>Subject to the securitisation framework</t>
  </si>
  <si>
    <t>Subject to the market risk framework</t>
  </si>
  <si>
    <t>Not subject to capital requirements or subject to deduction from capital</t>
  </si>
  <si>
    <t>Assets</t>
  </si>
  <si>
    <t>Cash and balances on demand at central banks</t>
  </si>
  <si>
    <t>Amounts owed by credit institutions and central banks</t>
  </si>
  <si>
    <t>Loans and advances at fair value</t>
  </si>
  <si>
    <t>Loans and advances at amortised cost</t>
  </si>
  <si>
    <t>Bonds at fair value</t>
  </si>
  <si>
    <t>Shares etc.</t>
  </si>
  <si>
    <t>Holdings in associates</t>
  </si>
  <si>
    <t>Assets related to pooled plans</t>
  </si>
  <si>
    <t>Other assets</t>
  </si>
  <si>
    <t>Liabilities</t>
  </si>
  <si>
    <t>Amounts owed to credit institutions and central banks</t>
  </si>
  <si>
    <t>Deposits and other debt</t>
  </si>
  <si>
    <t>Deposits in pooled plans</t>
  </si>
  <si>
    <t>Bonds issued at amortised cost</t>
  </si>
  <si>
    <t>Other liabilities</t>
  </si>
  <si>
    <t>Subordinated capital</t>
  </si>
  <si>
    <t>Shareholders equity</t>
  </si>
  <si>
    <t xml:space="preserve">For Sydbank the scope of accounting consolidation and the scope of regulatorey consolidation are the same. Hence columns (a) and (b) of the template have been merged. </t>
  </si>
  <si>
    <t>Items subject to</t>
  </si>
  <si>
    <t>Credit risk framework</t>
  </si>
  <si>
    <t>Liabilities carrying value amount under the regulatory scope of consolidation (as per template EU LI1)</t>
  </si>
  <si>
    <t>Total net amount under the regulatory scope of consolidation</t>
  </si>
  <si>
    <t>Off-balance-sheet amounts</t>
  </si>
  <si>
    <t>Differences in valuations</t>
  </si>
  <si>
    <t>Differences due to consideration of provisions</t>
  </si>
  <si>
    <t>Exposure amounts considered for regulatory purposes</t>
  </si>
  <si>
    <t>Method of accounting consolidation</t>
  </si>
  <si>
    <t>Method of regulatory consolidation</t>
  </si>
  <si>
    <t>Name of entity</t>
  </si>
  <si>
    <t>Full consolidation</t>
  </si>
  <si>
    <t>Proportional consolidation</t>
  </si>
  <si>
    <t>Neither consolidated nor deducted</t>
  </si>
  <si>
    <t>Deducted</t>
  </si>
  <si>
    <t>Description of the entity</t>
  </si>
  <si>
    <t>Syd Administration A/S</t>
  </si>
  <si>
    <t>Ejendomsselskabet af 1. juni 1986 A/S</t>
  </si>
  <si>
    <t>Real property</t>
  </si>
  <si>
    <t>Syd Fund Management A/S</t>
  </si>
  <si>
    <t>Administration</t>
  </si>
  <si>
    <t>Green Team Group A/S</t>
  </si>
  <si>
    <t>Whole sale</t>
  </si>
  <si>
    <t xml:space="preserve">EU LI1 – Differences between the accounting scope and the scope of prudential consolidation and mapping of financial statement categories with regulatory risk categories </t>
  </si>
  <si>
    <t xml:space="preserve">EU LI2 – Main sources of differences between regulatory exposure amounts and carrying values in financial statements </t>
  </si>
  <si>
    <t xml:space="preserve">Securitisation framework </t>
  </si>
  <si>
    <t xml:space="preserve">CCR framework </t>
  </si>
  <si>
    <t>Market risk framework</t>
  </si>
  <si>
    <t>Assets carrying value amount under the scope of prudential consolidation (as per template LI1)</t>
  </si>
  <si>
    <t>Differences due to the use of credit risk mitigation techniques (CRMs)</t>
  </si>
  <si>
    <t>Differences due to credit conversion factors</t>
  </si>
  <si>
    <t>Differences due to Securitisation with risk transfer</t>
  </si>
  <si>
    <t>Other differences</t>
  </si>
  <si>
    <t>Equity method</t>
  </si>
  <si>
    <t xml:space="preserve">EU LI3 - Outline of the differences in the scopes of consolidation (entity by entity) </t>
  </si>
  <si>
    <t>EU LI1</t>
  </si>
  <si>
    <t>EU LI2</t>
  </si>
  <si>
    <t>EU LI3</t>
  </si>
  <si>
    <t>Note 44 - Group holdings and enterprises</t>
  </si>
  <si>
    <t>EU LIB</t>
  </si>
  <si>
    <t>EU CCA</t>
  </si>
  <si>
    <t>Capital instruments' main features</t>
  </si>
  <si>
    <t>Issuer</t>
  </si>
  <si>
    <t>Sydbank A/S</t>
  </si>
  <si>
    <t>Unique identifier</t>
  </si>
  <si>
    <t>XS0205055675</t>
  </si>
  <si>
    <t>XS1705599915</t>
  </si>
  <si>
    <t>XS1713462742</t>
  </si>
  <si>
    <t>Governing law(s) of the instrument</t>
  </si>
  <si>
    <t>English/Danish</t>
  </si>
  <si>
    <t>Regulatory treatment</t>
  </si>
  <si>
    <t>Transitional CRR rules</t>
  </si>
  <si>
    <t>Hybrid Tier 1</t>
  </si>
  <si>
    <t>Supplementary Capital (Tier 2)</t>
  </si>
  <si>
    <t>Additional Tier 1 (AT1)</t>
  </si>
  <si>
    <t>Post-transitional CRR rules</t>
  </si>
  <si>
    <t>Eligible at solo/(sub-)consolidated/solo &amp; (sub-)consolidated</t>
  </si>
  <si>
    <t>Solo and Consolidated</t>
  </si>
  <si>
    <t>Instrument type (types to be specified by each jurisdiction)</t>
  </si>
  <si>
    <t>Hybrid Tier 1 (grandfathered) as published in Regulation (EU) NO 575/2013 article 484.4</t>
  </si>
  <si>
    <t>Tier 2 as published in Regulation 
(EU) No 575/2013 article 63</t>
  </si>
  <si>
    <t>Additional Tier 1 (AT1)  
as published in Regulation 
(EU) No 575/2013 article 52</t>
  </si>
  <si>
    <t xml:space="preserve">Amount recognised in regulatory capital </t>
  </si>
  <si>
    <t>557.943.750 DKK</t>
  </si>
  <si>
    <t>559.415.533 DKK</t>
  </si>
  <si>
    <t>743.925.000 DKK</t>
  </si>
  <si>
    <t>Nominal amount of instrument</t>
  </si>
  <si>
    <t>75.000.000 EUR</t>
  </si>
  <si>
    <t>100.000.000 EUR</t>
  </si>
  <si>
    <t>9a</t>
  </si>
  <si>
    <t>Issue price</t>
  </si>
  <si>
    <t>9b</t>
  </si>
  <si>
    <t>Redemption price</t>
  </si>
  <si>
    <t>Accounting classification</t>
  </si>
  <si>
    <t>Liability- amortised cost</t>
  </si>
  <si>
    <t>Shareholders' equity</t>
  </si>
  <si>
    <t>Original date of issuance</t>
  </si>
  <si>
    <t>24.11.2004</t>
  </si>
  <si>
    <t>02.11.2017</t>
  </si>
  <si>
    <t>30.05.2018</t>
  </si>
  <si>
    <t>Perpeptual or dated</t>
  </si>
  <si>
    <t>Perpetual</t>
  </si>
  <si>
    <t>Dated</t>
  </si>
  <si>
    <t>Original maturity date</t>
  </si>
  <si>
    <t>no maturity</t>
  </si>
  <si>
    <t>02.11.2029</t>
  </si>
  <si>
    <t>Issuer call subjet to prior supervisory approval</t>
  </si>
  <si>
    <t>Yes</t>
  </si>
  <si>
    <t>Optional call date, contingent call dates, and redemption amount</t>
  </si>
  <si>
    <t>24.11.2014 100% of nominal amount. In addition Tax /regulatory call.</t>
  </si>
  <si>
    <t>02.11.2024 100% of nominal amount. In addition Tax /regulatory call.</t>
  </si>
  <si>
    <t>28.08.2025 100% of nominal amount. In addition Tax/regulatory call.</t>
  </si>
  <si>
    <t>Subsequent call dates, if applicable</t>
  </si>
  <si>
    <t>Subsequent interest payment dates</t>
  </si>
  <si>
    <t>N/A</t>
  </si>
  <si>
    <t>Coupons / dividends</t>
  </si>
  <si>
    <t>Fixed or floating dividend/coupon</t>
  </si>
  <si>
    <t>Fixed to floating</t>
  </si>
  <si>
    <t>Fixed</t>
  </si>
  <si>
    <t>Floating</t>
  </si>
  <si>
    <t>Coupon rate and any related index</t>
  </si>
  <si>
    <t>6.5% p.a. until first call date then EUR CMS10 + 20bps</t>
  </si>
  <si>
    <t>3M  EURIBOR + 185bps</t>
  </si>
  <si>
    <t>5,25% p.a. until first call dare. Reset every 5 years thereafter (non-step) to the Mid-Swap Rate + 461,80bps</t>
  </si>
  <si>
    <t>Existence of a dividend stopper</t>
  </si>
  <si>
    <t>No</t>
  </si>
  <si>
    <t>Fully discretionary, partially discretionary or mandatory (in terms of timing)</t>
  </si>
  <si>
    <t>Partially discretionary</t>
  </si>
  <si>
    <t>Mandatory</t>
  </si>
  <si>
    <t>Fully discretionary</t>
  </si>
  <si>
    <t>Fully discretionary, partially discretionary or mandatory (in terms of amount)</t>
  </si>
  <si>
    <t>Existence of step up or other incentive to redeem</t>
  </si>
  <si>
    <t>Noncumulative or cumulative</t>
  </si>
  <si>
    <t>Noncumulative</t>
  </si>
  <si>
    <t>Convertible or non-convertible</t>
  </si>
  <si>
    <t>Nonconvertible</t>
  </si>
  <si>
    <t>If convertible, conversion trigger (s)</t>
  </si>
  <si>
    <t>If convertible, fully or partially</t>
  </si>
  <si>
    <t>If convertible, conversion rate</t>
  </si>
  <si>
    <t>If convertible, mandatory or optional conversion</t>
  </si>
  <si>
    <t>If convertible, specifiy instrument type convertible into</t>
  </si>
  <si>
    <t>If convertible, specifiy issuer of instrument it converts into</t>
  </si>
  <si>
    <t>Write-down features</t>
  </si>
  <si>
    <t>If write-down, write-down trigger (s)</t>
  </si>
  <si>
    <t>Only when 1) share capital and reserves are reduced to zero 2) all outstanding shares capital constituting the share capital are resolved to be reduced to zero on a general meeting of the shareholders 3) the bank is in recapitalisation or ceases business without loss to non-subordinated creditors</t>
  </si>
  <si>
    <t>Regulated according to CRR og BRRD. No specific provisions regaridgn write down</t>
  </si>
  <si>
    <t>7% CET1 capital ratio Solo and Consolidated.</t>
  </si>
  <si>
    <t>If write-down, full or partial</t>
  </si>
  <si>
    <t>Fully or partially</t>
  </si>
  <si>
    <t>Fully or partial</t>
  </si>
  <si>
    <t>If write-down, permanent or temporary</t>
  </si>
  <si>
    <t>Permanent</t>
  </si>
  <si>
    <t>NA</t>
  </si>
  <si>
    <t>If temporary write-down, description of write-up mechanism</t>
  </si>
  <si>
    <t>Discretionary write-up</t>
  </si>
  <si>
    <t>Position in subordination hierachy in liquidation</t>
  </si>
  <si>
    <t>Preferred to common equity 1.</t>
  </si>
  <si>
    <t>Preferred to hybrid tier 1 AT1</t>
  </si>
  <si>
    <t>Preferred to common equity Tier 1</t>
  </si>
  <si>
    <t>Non-compliant transitioned features</t>
  </si>
  <si>
    <t>Yes non compliant as AT1 but compliant as permanent Tier 2 acccording to Regulation (EU) NO 575/2013 article 63</t>
  </si>
  <si>
    <t>If yes, specifiy non-compliant features</t>
  </si>
  <si>
    <t>Non complinat AT1 features as instrument issued according to erlier rules.</t>
  </si>
  <si>
    <t>37a</t>
  </si>
  <si>
    <t>Link to the full term and conditions of the instrument (signposting)</t>
  </si>
  <si>
    <t>(a)</t>
  </si>
  <si>
    <t>(b)</t>
  </si>
  <si>
    <t>(c)</t>
  </si>
  <si>
    <t>(d)</t>
  </si>
  <si>
    <t>EU CQ3</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</si>
  <si>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</si>
  <si>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</si>
  <si>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</si>
  <si>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</si>
  <si>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</si>
  <si>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</si>
  <si>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</si>
  <si>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</si>
  <si>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</si>
  <si>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 xml:space="preserve">      Of which SMEs</t>
  </si>
  <si>
    <t>EU CQ3 - Credit quality of performing and non-performing exposures by past due days</t>
  </si>
  <si>
    <t>EU CRA – General qualitative information about credit risk</t>
  </si>
  <si>
    <t>In the concise risk statement in accordance with point (f) of Article 435(1) CRR, how the business model translates into the components of the institution’s credit risk profile.</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</si>
  <si>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</si>
  <si>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When informing on the structure and organisation of the risk management function in accordance with point (b) of Article 435(1) CRR, the structure and organisation of the credit risk management and control function.</t>
  </si>
  <si>
    <t>When informing on the authority, status and other arrangements for the risk management function in accordance with point (b) of Article 435(1) CRR, the relationships between credit risk management, risk control, compliance and internal audit functions.</t>
  </si>
  <si>
    <t>EU CRB – Additional disclosure related to the credit quality of assets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</si>
  <si>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</si>
  <si>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The extent of past-due exposures (more than 90 days) that are not considered to be impaired and the reasons for this.</t>
  </si>
  <si>
    <t>Description of methods used for determining general and specific credit risk adjustments.</t>
  </si>
  <si>
    <t>The institution’s own definition of a restructured exposure used for the implementation of point (d) of Article 178(3) CRR specified by the EBA Guidelines  on defaultin accordance with Article 178 CRR when different from the definition of forborne exposure defined in Annex V to Commission Implementing Regulation (EU) 680/2014.</t>
  </si>
  <si>
    <t>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</si>
  <si>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</si>
  <si>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</si>
  <si>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</si>
  <si>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</si>
  <si>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</si>
  <si>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of which Retail – Secured by real estate SMEs</t>
  </si>
  <si>
    <t>of which Retail – Secured by real estate non-SMEs</t>
  </si>
  <si>
    <t>of which Retail – Qualifying revolving</t>
  </si>
  <si>
    <t>of which Retail – Other SMEs</t>
  </si>
  <si>
    <t>of which Retail – Other non-SMEs</t>
  </si>
  <si>
    <t>of which Corporates - Specialised lending, excluding slotting approach</t>
  </si>
  <si>
    <t>of which Corporates - Specialised lending under slotting approach</t>
  </si>
  <si>
    <t xml:space="preserve">of which Regional governments or local authorities </t>
  </si>
  <si>
    <t xml:space="preserve">of which Public sector entities </t>
  </si>
  <si>
    <t>EU CCRA</t>
  </si>
  <si>
    <t>p. 24-26</t>
  </si>
  <si>
    <t>p. 5</t>
  </si>
  <si>
    <t>Assets of the disclosing institution</t>
  </si>
  <si>
    <t xml:space="preserve">    of which: securitisations</t>
  </si>
  <si>
    <t>Own debt securities issued other than own covered bonds or securitisations</t>
  </si>
  <si>
    <t xml:space="preserve"> Own covered bonds and securitisations issued and not yet pledged</t>
  </si>
  <si>
    <t xml:space="preserve">TOTAL COLLATERAL RECEIVED AND OWN DEBT SECURITIES ISSUED </t>
  </si>
  <si>
    <t>Assets, collateral received and own
debt securities issued other than covered bonds and securitisations encumbered</t>
  </si>
  <si>
    <t>Note - Risk management Credit risk section</t>
  </si>
  <si>
    <t>Note - Capital management. 
Note - Risk Management, Credit risk section</t>
  </si>
  <si>
    <t>EU CR6-A</t>
  </si>
  <si>
    <t xml:space="preserve">EU CR9 </t>
  </si>
  <si>
    <t>EU CR9 –IRB approach – Back-testing of PD per exposure class (fixed PD scale)</t>
  </si>
  <si>
    <t>Number of obligors at the end of previous year</t>
  </si>
  <si>
    <t>Of which number of
obligors which defaulted in the year</t>
  </si>
  <si>
    <t>Observed average default rate (%)</t>
  </si>
  <si>
    <t>Exposures weighted average PD (%)</t>
  </si>
  <si>
    <t>Average PD (%)</t>
  </si>
  <si>
    <t>Average
historical
annual
default rate (%)</t>
  </si>
  <si>
    <t>average PD</t>
  </si>
  <si>
    <t xml:space="preserve">The Group handles collateral in the form of securities and cash. In connection with CSA agreements mainly cash is exchanged as collateral. This takes place via charged accounts over which the recipient of the collateral has a charge.
In connection with the Group’s GMRA agreements securities as well as cash are exchanged as collateral. One CSA agreement contains stipulations where a drop in the Bank's rating will result in a reduction in or a lapse of a minimum transfer amount as a result of which market values will be fully recognised on a daily basis.
</t>
  </si>
  <si>
    <t>Collateral</t>
  </si>
  <si>
    <t xml:space="preserve">Wrong way risk covers risk which arises when there is a negative correlation as regards the Bank between the probability of default of the counterparty and the value of the collateral provided to the Bank by the counterparty. There are two types of wrong-way risk.
General wrong-way risk arises when the Bank receives assets as collateral which at the same time constitute the primary driver of the counterparty’s earnings ability and financial position and consequently are correlated with the creditworthiness of the counterparty. A drop in the value of these assets will result in a decrease in the value of the amount owed to the Bank (due to an increase in the probability of default of the counterparty) as well as a decline in the value of the collateral received. This is the case for instance where investment companies provide securities as collateral in which the company has invested.  
Specific wrong-way risk arises when the Bank receives assets as collateral which are issued by the counterparty. A decline in the earnings ability and/or financial position of the counterparty will result in an increase in the probability of default of the counterparty, and the value of the amount owed to the Bank as well as the value of the collateral received will drop.
The Group is aware of wrong-way risk and counters this risk by way of business procedures, job descriptions and monitoring. This is the case for instance in connection with the exchange of collateral as regards the Group’s CSA agreements and GMRA agreements, the conclusion of reverse transactions and the recognition of CVAs as regards derivatives transactions.
</t>
  </si>
  <si>
    <t>Wrong-way risk</t>
  </si>
  <si>
    <t>EU CCRA – Qualitative disclosure related to CCR</t>
  </si>
  <si>
    <t>Annex XXIX - Disclosure of use of standardized approach and internal model for market risk</t>
  </si>
  <si>
    <t>Note - Risk management Market risk section</t>
  </si>
  <si>
    <t>Annex XXXI - Disclosure of operational risk</t>
  </si>
  <si>
    <t>EU OR1 - Operational risk own funds requirements and risk-weighted exposure amounts</t>
  </si>
  <si>
    <t>EU OR1</t>
  </si>
  <si>
    <t>Banking activities</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</si>
  <si>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</si>
  <si>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</si>
  <si>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</si>
  <si>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</si>
  <si>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</si>
  <si>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Relevant indicator</t>
  </si>
  <si>
    <t>Risk exposure amount</t>
  </si>
  <si>
    <t>Annex XXXVII - Disclosure of IRRBB</t>
  </si>
  <si>
    <t>EU IRRBB1 - Interest rate risks of non-trading book activities</t>
  </si>
  <si>
    <t>EU IRRBB1</t>
  </si>
  <si>
    <t>Changes of the economic value of equity</t>
  </si>
  <si>
    <t>Changes of the net interest income</t>
  </si>
  <si>
    <t>Parallel up</t>
  </si>
  <si>
    <t xml:space="preserve">Parallel down </t>
  </si>
  <si>
    <t xml:space="preserve">Steepener </t>
  </si>
  <si>
    <t>Flattener</t>
  </si>
  <si>
    <t>Short rates up</t>
  </si>
  <si>
    <t>Short rates down</t>
  </si>
  <si>
    <t>The Group has a diversified funding base with the main funding source being retail deposits.</t>
  </si>
  <si>
    <t>The impact of an adverse market scenario is calculated using the Historical Look Back Approach (HLBA).</t>
  </si>
  <si>
    <t>Sydbank complies with the requirements set forth by the Danish FSA to have a minimum LCR of 100% for Euro.</t>
  </si>
  <si>
    <t>Credit Risk Report</t>
  </si>
  <si>
    <t>Additional Pillar 3 disclosure</t>
  </si>
  <si>
    <t>Note - Capital Management Note - Risk Management 
Note 3 - Solvency</t>
  </si>
  <si>
    <t>Note - Risk management Operational risk section</t>
  </si>
  <si>
    <t>Note - Risk management Liquidity risk section</t>
  </si>
  <si>
    <t>EU AE4</t>
  </si>
  <si>
    <t>Transitional</t>
  </si>
  <si>
    <t>The differences between carrying amounts and exposure amounts are primarily due to potential future exposure, alpha = 1,4 and risk mitigation regarding CCR.</t>
  </si>
  <si>
    <t>EU LIA (a)</t>
  </si>
  <si>
    <t>EU LIA (b)</t>
  </si>
  <si>
    <t>Note - Risk Management, Credit risk section</t>
  </si>
  <si>
    <t>Supervisory shock scenarios</t>
  </si>
  <si>
    <t>Changes of the net interes income (NII) is mesured on a 12-month horizon. A constant balance-sheet approach is used for creating a base scenario over a 12-month time horizon. The interest rate sensitivity for the NII measurement is illustrated in the figure above in a 200-bp up/down parallel shift in interest rates.</t>
  </si>
  <si>
    <t>LINK</t>
  </si>
  <si>
    <t>p. 24, Note 1 - Accounting policies, Note - Risk Management, Credit risk section</t>
  </si>
  <si>
    <t>Note 3 - Solvency</t>
  </si>
  <si>
    <t>Annex XXXVII - Disclosure of ESG</t>
  </si>
  <si>
    <t>Table 1 - Qualitative information on Environmental risk</t>
  </si>
  <si>
    <t>Table 2 - Qualitative information on Social risk</t>
  </si>
  <si>
    <t>Table 3 - Qualitative information on Governance risk</t>
  </si>
  <si>
    <t>Template 1: Banking book- Climate Change transition risk: Credit quality of exposures by sector, emissions and residual maturity</t>
  </si>
  <si>
    <t>Template 2: Banking book - Climate change transition risk: Loans collateralised by immovable property - Energy efficiency of the collateral</t>
  </si>
  <si>
    <t>Template 3: Banking book - Climate change transition risk: Alignment metrics</t>
  </si>
  <si>
    <t>Template 4: Banking book - Climate change transition risk: Exposures to top 20 carbon-intensive firms</t>
  </si>
  <si>
    <t>www.sydbank.com</t>
  </si>
  <si>
    <t>Template EU OV1 – Overview of total risk exposure amounts</t>
  </si>
  <si>
    <t>Template EU KM1 – Key metrics template</t>
  </si>
  <si>
    <t>Table EU OVC - ICAAP information</t>
  </si>
  <si>
    <t>Table EU OVA - Instution risk management approach</t>
  </si>
  <si>
    <t>Table EU OVB - Disclosure on governance arrangements</t>
  </si>
  <si>
    <t>Template EU LI1 - Differences between the accounting scope and the scope of prudential consolidation and mapping of financial statement categories with regulatory risk categories</t>
  </si>
  <si>
    <t xml:space="preserve">Template EU LI2 - Main sources of differences between regulatory exposure amounts and carrying values in financial statements </t>
  </si>
  <si>
    <t xml:space="preserve">Template EU LI3 - Outline of the differences in the scopes of consolidation (entity by entity) </t>
  </si>
  <si>
    <t>Table EU LIA - Explanations of differences between accounting and regulatory exposure amounts (a)</t>
  </si>
  <si>
    <t>Table EU LIA - Explanations of differences between accounting and regulatory exposure amounts (b)</t>
  </si>
  <si>
    <t>Table EU LIB - Other qualitative information on the scope of application</t>
  </si>
  <si>
    <t>Template EU CC2 – Reconciliation of regulatory own funds to balance sheet in the audited financial statements</t>
  </si>
  <si>
    <t>Template EU CC1 – Composition of regulatory own funds</t>
  </si>
  <si>
    <t>Template EU CCA -  Main features of regulatory own funds instruments and eligible liabilities instruments</t>
  </si>
  <si>
    <t>Template EU LR1 - LRSum - Summary reconciliation of accounting assets and leverage ratio exposures</t>
  </si>
  <si>
    <t>Template EU LR2 - LRCom - Leverage ratio common disclosure</t>
  </si>
  <si>
    <t>Template EU LR3 - LRSpl - Split-up of on balance sheet exposures (excluding derivatives, SFTs and exempted exposures)</t>
  </si>
  <si>
    <t>Table EU LRA - Disclosure of LR qualitative information</t>
  </si>
  <si>
    <t>Template EU CCyB1 - Geographical distribution of credit exposures relevant for the calculation of the countercyclical buffer</t>
  </si>
  <si>
    <t>Template EU CCyB2 -  Amount of institution-specific countercyclical capital buffer</t>
  </si>
  <si>
    <t>Table EU LIQA - Liquidity risk management</t>
  </si>
  <si>
    <t>Template EU LIQ1 - Quantitative information of LCR</t>
  </si>
  <si>
    <t>Table EU LIQB  on qualitative information on LCR, which complements template EU LIQ1</t>
  </si>
  <si>
    <t xml:space="preserve">Template EU LIQ2 - Net Stable Funding Ratio </t>
  </si>
  <si>
    <t>Table EU CRA - General qualitative information about credit risk</t>
  </si>
  <si>
    <t>Table EU CRB - Additional disclosure related to the credit quality of assets</t>
  </si>
  <si>
    <t>Template EU CR1 - Performing and non-performing exposures and related provisions</t>
  </si>
  <si>
    <t>Template EU CR1-A - Maturity of exposures</t>
  </si>
  <si>
    <t>Template EU CQ1 - Credit quality of forborne exposures</t>
  </si>
  <si>
    <t>Template EU CQ3 - Credit quality of forborne exposures</t>
  </si>
  <si>
    <t>Table EU CRC – Qualitative disclosure requirements related to CRM techniques</t>
  </si>
  <si>
    <t>Template EU CR3 - CRM techniques overview:  Disclosure of the use of credit risk mitigation techniques</t>
  </si>
  <si>
    <t>Table EU CRD – Qualitative disclosure requirements related to standardised model</t>
  </si>
  <si>
    <t>Template EU CR4 – standardised approach – Credit risk exposure and CRM effects</t>
  </si>
  <si>
    <t>Template EU CR5 – standardised approach</t>
  </si>
  <si>
    <t>Table EU CRE – Qualitative disclosure requirements related to IRB approach</t>
  </si>
  <si>
    <t>Template EU CR6 – IRB approach – Credit risk exposures by exposure class and PD range</t>
  </si>
  <si>
    <t>Template EU CR6-A – Scope of the use of IRB and SA approaches</t>
  </si>
  <si>
    <t>Template EU CR7 – IRB approach – Effect on the RWEAs of credit derivatives used as CRM techniques</t>
  </si>
  <si>
    <t>Template EU CR7-A – IRB approach – Disclosure of the extent of the use of CRM techniques</t>
  </si>
  <si>
    <t xml:space="preserve">Template EU CR8 –  RWEA flow statements of credit risk exposures under the IRB approach </t>
  </si>
  <si>
    <t>Template EU CR9 – IRB approach – Back-testing of PD per exposure class (fixed PD scale)</t>
  </si>
  <si>
    <t>Table EU CCRA - Qualitative disclosure related to CCR</t>
  </si>
  <si>
    <t>Template EU CCR1 – Analysis of CCR exposure by approach</t>
  </si>
  <si>
    <t>Template EU CCR2  – Transactions subject to own funds requirements for CVA risk</t>
  </si>
  <si>
    <t>Template EU CCR4 – IRB approach – CCR exposures by exposure class and PD scale</t>
  </si>
  <si>
    <t>Template EU CCR3 – Standardised approach – CCR exposures by regulatory exposure class and risk weights</t>
  </si>
  <si>
    <t>Template EU CCR5 – Composition of collateral for CCR exposures</t>
  </si>
  <si>
    <t>Template EU CCR8 – Exposures to CCPs</t>
  </si>
  <si>
    <t>Table EU MRA - Qualitative disclosure requirements related to market risk</t>
  </si>
  <si>
    <t>Template EU MR1 - Market risk under the standardised approach</t>
  </si>
  <si>
    <t>Table EU ORA - Qualitative information on operational risk</t>
  </si>
  <si>
    <t>Template EU OR1 - Operational risk own funds requirements and risk-weighted exposure amounts</t>
  </si>
  <si>
    <t>Template EU AE1 - Encumbered and unencumbered assets</t>
  </si>
  <si>
    <t>Table EU AE4 - Accompanying narrative information</t>
  </si>
  <si>
    <t>Template EU AE2 - Collateral received and own debt securities issued</t>
  </si>
  <si>
    <t>Template EU AE3 - Sources of encumbrance</t>
  </si>
  <si>
    <t>Template EU IRRBB1 - Interest rate risks of non-trading book activities</t>
  </si>
  <si>
    <t>Year -3</t>
  </si>
  <si>
    <t>Year -2</t>
  </si>
  <si>
    <t>Last year</t>
  </si>
  <si>
    <t>31 December 2022</t>
  </si>
  <si>
    <t>At 31 December 2022</t>
  </si>
  <si>
    <t>Sweden</t>
  </si>
  <si>
    <t>United Kingdom</t>
  </si>
  <si>
    <t>ESG Template 1: Banking book- Climate Change transition risk: Credit quality of exposures by sector, emissions and residual maturity</t>
  </si>
  <si>
    <t>Gross carrying amount</t>
  </si>
  <si>
    <t>Of which environmentally sustainable (CCM)</t>
  </si>
  <si>
    <t>Of which stage 2 exposures</t>
  </si>
  <si>
    <t>Exposures towards sectors that highly contribute to climate change*</t>
  </si>
  <si>
    <t>A - Agriculture, forestry and fishing</t>
  </si>
  <si>
    <t>B - Mining and quarrying</t>
  </si>
  <si>
    <t xml:space="preserve">B.05 - Mining of coal and lignite </t>
  </si>
  <si>
    <t xml:space="preserve">B.06 - Extraction of crude petroleum and natural gas  </t>
  </si>
  <si>
    <t xml:space="preserve">B.07 - Mining of metal ores  </t>
  </si>
  <si>
    <t xml:space="preserve">B.08 - Other mining and quarrying </t>
  </si>
  <si>
    <t xml:space="preserve">B.09 - Mining support service activities </t>
  </si>
  <si>
    <t>C - Manufacturing</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</si>
  <si>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</si>
  <si>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</si>
  <si>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</si>
  <si>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</si>
  <si>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</si>
  <si>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</si>
  <si>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</si>
  <si>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 xml:space="preserve">C.17 - Manufacture of pulp, paper and paperboard </t>
  </si>
  <si>
    <t>C.18 -  Printing and service activities related to printing</t>
  </si>
  <si>
    <t>C.19 -  Manufacture of coke oven products</t>
  </si>
  <si>
    <t xml:space="preserve">C.20 - Production of chemicals </t>
  </si>
  <si>
    <t>C.21 - Manufacture of pharmaceutical preparations</t>
  </si>
  <si>
    <t>C.22 - Manufacture of rubber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</si>
  <si>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</si>
  <si>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</si>
  <si>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</si>
  <si>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</si>
  <si>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</si>
  <si>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</si>
  <si>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</si>
  <si>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</si>
  <si>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</si>
  <si>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</si>
  <si>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</si>
  <si>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 - Electricity, gas, steam and air conditioning supply</t>
  </si>
  <si>
    <t>D35.1 - Electric power generation, transmission and distribution</t>
  </si>
  <si>
    <t>D35.11 - Production of electricity</t>
  </si>
  <si>
    <t>D35.2 - Manufacture of gas; distribution of gaseous fuels through mains</t>
  </si>
  <si>
    <t>D35.3 - Steam and air conditioning supply</t>
  </si>
  <si>
    <t>E - Water supply; sewerage, waste management and remediation activities</t>
  </si>
  <si>
    <t>F - Construction</t>
  </si>
  <si>
    <t>F.41 - Construction of buildings</t>
  </si>
  <si>
    <t>F.42 - Civil engineering</t>
  </si>
  <si>
    <t>F.43 - Specialised construction activities</t>
  </si>
  <si>
    <t>G - Wholesale and retail trade; repair of motor vehicles and motorcycles</t>
  </si>
  <si>
    <t>H - Transportation and storage</t>
  </si>
  <si>
    <t>H.49 - Land transport and transport via pipelines</t>
  </si>
  <si>
    <t>H.50 - Water transport</t>
  </si>
  <si>
    <t>H.51 - Air transport</t>
  </si>
  <si>
    <t>H.52 - Warehousing and support activities for transportation</t>
  </si>
  <si>
    <t>H.53 - Postal and courier activities</t>
  </si>
  <si>
    <t>I - Accommodation and food service activities</t>
  </si>
  <si>
    <t>L - Real estate activities</t>
  </si>
  <si>
    <t>Exposures towards sectors other than those that highly contribute to climate change*</t>
  </si>
  <si>
    <t>K - Financial and insurance activities</t>
  </si>
  <si>
    <t>Exposures to other sectors (NACE codes J, M - U)</t>
  </si>
  <si>
    <t>TOTAL</t>
  </si>
  <si>
    <t xml:space="preserve"> &lt;= 5 years</t>
  </si>
  <si>
    <t>&gt; 5 year &lt;= 10 years</t>
  </si>
  <si>
    <t>&gt; 10 year &lt;= 20 years</t>
  </si>
  <si>
    <t>&gt; 20 years</t>
  </si>
  <si>
    <t>Average weighted maturity</t>
  </si>
  <si>
    <t>ESG Template 2: Banking book- Climate change transition risk: Loans collateralised by immovable property - Energy efficiency of the collateral</t>
  </si>
  <si>
    <t>Counterparty sector</t>
  </si>
  <si>
    <t>Total gross carrying amount</t>
  </si>
  <si>
    <t>Level of energy efficiency (EP score in kWh/m3 of collateral)</t>
  </si>
  <si>
    <t>0; &lt;= 100</t>
  </si>
  <si>
    <t>&gt; 100; &lt;= 200</t>
  </si>
  <si>
    <t>&gt; 200; &lt;= 300</t>
  </si>
  <si>
    <t>&gt; 300; &lt;= 400</t>
  </si>
  <si>
    <t>&gt; 400; &lt;= 500</t>
  </si>
  <si>
    <t>&gt; 500</t>
  </si>
  <si>
    <t>Total EU area</t>
  </si>
  <si>
    <t>Of which Loans collateralised by commercial immovable property</t>
  </si>
  <si>
    <t>Of which Loans collateralised by residential immovable property</t>
  </si>
  <si>
    <t xml:space="preserve">Of which Collateral obtained by taking possession: residential and commercial immovable properties </t>
  </si>
  <si>
    <t>Of which Level of energy efficiency (EP score in kWh/m² of collateral) estimated</t>
  </si>
  <si>
    <t>Total non-EU area</t>
  </si>
  <si>
    <t>Level of energy efficiency (EP label of collateral)</t>
  </si>
  <si>
    <t>Without EPC label of collateral</t>
  </si>
  <si>
    <t>Of which level of energy efficiency (EP score in kWh/m² of collateral) estimated</t>
  </si>
  <si>
    <t>A</t>
  </si>
  <si>
    <t>B</t>
  </si>
  <si>
    <t>C</t>
  </si>
  <si>
    <t>D</t>
  </si>
  <si>
    <t>E</t>
  </si>
  <si>
    <t>F</t>
  </si>
  <si>
    <t>G</t>
  </si>
  <si>
    <t>ESG template 1</t>
  </si>
  <si>
    <t>ESG template 2</t>
  </si>
  <si>
    <t>ESG Template 3: Banking book- Climate change transition risk: Alignment metrics</t>
  </si>
  <si>
    <t>Sector</t>
  </si>
  <si>
    <t>Power</t>
  </si>
  <si>
    <t>Fossil fuel combustion</t>
  </si>
  <si>
    <t>Automotive</t>
  </si>
  <si>
    <t>Aviation</t>
  </si>
  <si>
    <t>Maritime transport</t>
  </si>
  <si>
    <t>Cement, clinker and lime production</t>
  </si>
  <si>
    <t>Iron and steel, coke, and metal ore production</t>
  </si>
  <si>
    <t>* In accordance with the Commission delegated regulation EU) 2020/1818 supplementing regulation (EU) 2016/1011 as regards minimum standards for EU Climate Transition Benchmarks and EU Paris-aligned Benchmarks -Climate Benchmark Standards Regulation - Recital 6: Sectors listed in Sections A to H and Section L of Annex I to Regulation (EC) No 1893/2006.</t>
  </si>
  <si>
    <t>NACE Sectors</t>
  </si>
  <si>
    <t>Portfolio gross carrying amount</t>
  </si>
  <si>
    <t>Distance to IEA NZE2050 in % ***</t>
  </si>
  <si>
    <t>ESG template 3</t>
  </si>
  <si>
    <t>ESG Template 4: Banking book- Climate change transition risk: Alignment metrics</t>
  </si>
  <si>
    <t>Gross carrying amount (aggregate)</t>
  </si>
  <si>
    <t>Gross carrying amount towards the counterparties compared to total gross carrying amount (aggregate)*</t>
  </si>
  <si>
    <t>Weighted average maturity</t>
  </si>
  <si>
    <t>Number of top 20 polluting firms included</t>
  </si>
  <si>
    <t xml:space="preserve">*For counterparties among the top 20 carbon emitting companies in the world
</t>
  </si>
  <si>
    <t>ESG template 4</t>
  </si>
  <si>
    <t>ESG Template 5: Banking book- Climate change physical risk: Exposures subject to physical risk</t>
  </si>
  <si>
    <t>Geographical area subject to climate change physical risk - acute and chronic events</t>
  </si>
  <si>
    <t>Loans collateralised by residential immovable property</t>
  </si>
  <si>
    <t>Loans collateralised by commercial immovable property</t>
  </si>
  <si>
    <t>Repossessed colalterals</t>
  </si>
  <si>
    <t>Other relevant sectors (breakdown below where relevant)</t>
  </si>
  <si>
    <t>of which exposures sensitive to impact from climate change physical events</t>
  </si>
  <si>
    <t>Breakdown by maturity bucket</t>
  </si>
  <si>
    <t>Template 5: Banking book - Climate change physical risk: Exposures subject to physical risk</t>
  </si>
  <si>
    <t>of which exposures sensitive to impact from chronic climate change events</t>
  </si>
  <si>
    <t>of which exposures sensitive to impact from acute climate change events</t>
  </si>
  <si>
    <t>of which exposures sensitive to impact both from chronic and acute climate change events</t>
  </si>
  <si>
    <t>Of which Stage 2 exposures</t>
  </si>
  <si>
    <t>of which Stage 2 exposures</t>
  </si>
  <si>
    <t>ESG template 5</t>
  </si>
  <si>
    <t>ESG template 10</t>
  </si>
  <si>
    <t>ESG Template 10: Other climate change mitigating actions that are not covered in the EU Taxonomy</t>
  </si>
  <si>
    <t>Type of financial instrument</t>
  </si>
  <si>
    <t>Gross carrying amount (million EUR)</t>
  </si>
  <si>
    <t>Type of risk mitigated (Climate change transition risk)</t>
  </si>
  <si>
    <t>Type of risk mitigated (Climate change physical risk)</t>
  </si>
  <si>
    <t>Qualitative information on the nature of the mitigating actions</t>
  </si>
  <si>
    <t>Financial corporations</t>
  </si>
  <si>
    <t>Of which building renovation loans</t>
  </si>
  <si>
    <t>Other counterparties</t>
  </si>
  <si>
    <t>Of which Scope 3 financed emissions, 3)</t>
  </si>
  <si>
    <t>GHG financed emissions (scope 1, scope 2 and scope 3 emissions of the counterparty) (in tons of CO2 equivalent), 3)</t>
  </si>
  <si>
    <t>Of which environmentally sustainable (CCM), 2)</t>
  </si>
  <si>
    <t>Of which exposures towards companies excluded from EU Paris-aligned Benchmarks in accordance with points (d) to (g) of Article 12.1 and in accordance with Article 12.2 of Climate Benchmark Standards Regulation, 1)</t>
  </si>
  <si>
    <t>GHG emissions (column k): gross carrying amount percentage of the portfolio derived from company-specific reporting, 3)</t>
  </si>
  <si>
    <t>Based on our availability of data, we can identify EPC labels and calculate energy efficiency on immovable property located in Denmark.</t>
  </si>
  <si>
    <t>*** PiT distance to 2030 NZE2050 scenario in %  (for each metric)</t>
  </si>
  <si>
    <t>Year of reference, 1)</t>
  </si>
  <si>
    <t>Distance to IEA NZE2050 in % ***, 1)</t>
  </si>
  <si>
    <t>Target (year of reference + 3 years), 1)</t>
  </si>
  <si>
    <t xml:space="preserve">1) We are dependent on the digitalized reporting from our clients. We are continuously working on ensuring data from our clients once they report. </t>
  </si>
  <si>
    <t>Template 10: Other climate change mitigating actions that are not covered in the EU Taxonomy</t>
  </si>
  <si>
    <t>p. 22-23</t>
  </si>
  <si>
    <t xml:space="preserve">Table EU IRRBBA - Qualitative information on interest rate risks of non-trading book activities </t>
  </si>
  <si>
    <t>EU IRRBBA</t>
  </si>
  <si>
    <t>Alignment metric**</t>
  </si>
  <si>
    <t>* List of NACE sectors to be considered</t>
  </si>
  <si>
    <t>IEA sector</t>
  </si>
  <si>
    <t>Column b - NACE Sectors (a minima) - Sectors required</t>
  </si>
  <si>
    <t>Sector in the template</t>
  </si>
  <si>
    <t>sector</t>
  </si>
  <si>
    <t>code</t>
  </si>
  <si>
    <t xml:space="preserve">Maritime transport </t>
  </si>
  <si>
    <t>shipping</t>
  </si>
  <si>
    <t>Average tonnes of CO2 per passenger-km
Average gCO₂/MJ 
and
Average share of high carbon technologies (ICE).</t>
  </si>
  <si>
    <t>power</t>
  </si>
  <si>
    <t>Average tonnes of CO2 per MWh 
and 
Average share of high carbon technologies (oil, gas, coal).</t>
  </si>
  <si>
    <t xml:space="preserve">Fossil fuel combustion </t>
  </si>
  <si>
    <t>oil and gas</t>
  </si>
  <si>
    <t>Average tons pf CO2 per GJ.
and
Average share of high carbon technologies (ICE).</t>
  </si>
  <si>
    <t xml:space="preserve">Iron and steel, coke, and metal ore production </t>
  </si>
  <si>
    <t>steel</t>
  </si>
  <si>
    <t>Average tonnes of CO2 per tonne of output
and
Average share of high carbon technologies (ICE).</t>
  </si>
  <si>
    <t>coal</t>
  </si>
  <si>
    <t>cement</t>
  </si>
  <si>
    <t>aviation</t>
  </si>
  <si>
    <t>Average share of sustainable aviation fuels
and
Average tonnes of CO2 per passenger-km</t>
  </si>
  <si>
    <t>automotive</t>
  </si>
  <si>
    <t>Average tonnes of CO2 per passenger-km
and
Average share of high carbon technologies (ICE).</t>
  </si>
  <si>
    <t>Average tons of CO2 per GJ and Average share of high carbon technologies (ICE).</t>
  </si>
  <si>
    <t>**Examples of metrics - non-exhaustive list. Institutions shall apply metrics defined by the IEA scenario.</t>
  </si>
  <si>
    <t>1) Currently we do not have the information needed accessible. We work on obtaining the required data so it over time will be possible to disclose exposures towards companies excluded from EU Paris-aligned Benchmarks.</t>
  </si>
  <si>
    <t>Table EU PV1 - Prudent valuation adjustments (PVA)</t>
  </si>
  <si>
    <t>EU PV1</t>
  </si>
  <si>
    <t>Risk category</t>
  </si>
  <si>
    <t>Category level AVA - Valuation uncertainty</t>
  </si>
  <si>
    <t>Total category level post-diversification</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</si>
  <si>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</si>
  <si>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</si>
  <si>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</si>
  <si>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</si>
  <si>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</si>
  <si>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</si>
  <si>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</si>
  <si>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</si>
  <si>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Category level AVA</t>
  </si>
  <si>
    <t>Market price uncertainty</t>
  </si>
  <si>
    <t>Close-out cost</t>
  </si>
  <si>
    <t>Concentrated positions</t>
  </si>
  <si>
    <t>Early termination</t>
  </si>
  <si>
    <t>Model risk</t>
  </si>
  <si>
    <t>Future administrative costs</t>
  </si>
  <si>
    <t>Total Additional Valuation Adjustments (AVAs)</t>
  </si>
  <si>
    <t>Annex XXXIII - Disclosure of remuneration policy</t>
  </si>
  <si>
    <t>ESG Fact Book</t>
  </si>
  <si>
    <t>p. 40-41</t>
  </si>
  <si>
    <t>KPI</t>
  </si>
  <si>
    <t>Climate change mitigation</t>
  </si>
  <si>
    <t>Climate change adaptation</t>
  </si>
  <si>
    <t>GAR stock</t>
  </si>
  <si>
    <t>GAR flow</t>
  </si>
  <si>
    <t xml:space="preserve">Total gross carrying amount </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</si>
  <si>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</si>
  <si>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</si>
  <si>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</si>
  <si>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</si>
  <si>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</si>
  <si>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</si>
  <si>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</si>
  <si>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</si>
  <si>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</si>
  <si>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transitional/adaptation</t>
  </si>
  <si>
    <t>GAR - Covered assets in both numerator and denominator</t>
  </si>
  <si>
    <t>Loans and advances, debt securities and equity instruments not HfT eligible for GAR calculation</t>
  </si>
  <si>
    <t>Debt securities, including UoP</t>
  </si>
  <si>
    <t>Equity instruments</t>
  </si>
  <si>
    <t>of which investment firms</t>
  </si>
  <si>
    <t>of which  management companies</t>
  </si>
  <si>
    <t>of which insurance undertakings</t>
  </si>
  <si>
    <t>of which loans collateralised by residential immovable property</t>
  </si>
  <si>
    <t>of which building renovation loans</t>
  </si>
  <si>
    <t>of which motor vehicle loans</t>
  </si>
  <si>
    <t>Local governments financing</t>
  </si>
  <si>
    <t>Housing financing</t>
  </si>
  <si>
    <t xml:space="preserve">Collateral obtained by taking possession: residential and commercial immovable properties </t>
  </si>
  <si>
    <t>TOTAL GAR ASSETS</t>
  </si>
  <si>
    <t>EU Non-financial corporations (not subject to NFRD disclosure obligations)</t>
  </si>
  <si>
    <t>Non-EU Non-financial corporations (not subject to NFRD disclosure obligations)</t>
  </si>
  <si>
    <t>Derivatives</t>
  </si>
  <si>
    <t>On demand interbank loans</t>
  </si>
  <si>
    <t>Cash and cash-related assets</t>
  </si>
  <si>
    <t>TOTAL ASSETS IN THE DENOMINATOR (GAR)</t>
  </si>
  <si>
    <t>Central banks exposure</t>
  </si>
  <si>
    <t>Trading book</t>
  </si>
  <si>
    <t>TOTAL ASSETS EXCLUDED FROM NUMERATOR AND DENOMINATOR</t>
  </si>
  <si>
    <t>TOTAL ASSETS</t>
  </si>
  <si>
    <t>Proportion of total assets covered</t>
  </si>
  <si>
    <t>Proportion of total new assets covered</t>
  </si>
  <si>
    <t>%  (compared to total covered assets in the denominator)</t>
  </si>
  <si>
    <t>GAR</t>
  </si>
  <si>
    <t>Non-financial corporations subject to NFRD disclosure obligations</t>
  </si>
  <si>
    <t>Template 6 – Summary of KPIs on the Taxonomy-aligned exposures.</t>
  </si>
  <si>
    <t xml:space="preserve">Template 7 - Mitigating actions: Assets for the calculation of GAR. </t>
  </si>
  <si>
    <t xml:space="preserve">Template 8 – GAR (%) </t>
  </si>
  <si>
    <t>ESG template 6</t>
  </si>
  <si>
    <t>ESG template 7</t>
  </si>
  <si>
    <t>ESG template 8</t>
  </si>
  <si>
    <t xml:space="preserve">At 31 December 2023 (DKK million) </t>
  </si>
  <si>
    <t>31 December 2023</t>
  </si>
  <si>
    <t>30 September 2023</t>
  </si>
  <si>
    <t>31 March 2023</t>
  </si>
  <si>
    <t>30 June 2023</t>
  </si>
  <si>
    <t>At 31 December 2023</t>
  </si>
  <si>
    <t>At 31 December 2023 (DKK million)</t>
  </si>
  <si>
    <t>Quarter ending 31 December 2023</t>
  </si>
  <si>
    <t>1.4</t>
  </si>
  <si>
    <t>ESG Template 6: Summary of GAR KPIs</t>
  </si>
  <si>
    <t>% coverage                      (over total assets)</t>
  </si>
  <si>
    <t>Total (CCM + CCA)</t>
  </si>
  <si>
    <t>Template 8 - Mitiating actions: Assets for the calculation of GAR</t>
  </si>
  <si>
    <t xml:space="preserve">(DKK million) </t>
  </si>
  <si>
    <t>TOTAL (CCM + CCA )</t>
  </si>
  <si>
    <t>Water and marine resources (WTR)</t>
  </si>
  <si>
    <t>Circular economy (CE)</t>
  </si>
  <si>
    <t>Pollution (PPC)</t>
  </si>
  <si>
    <t>Biodiversity and Ecosystems (BIO)</t>
  </si>
  <si>
    <t>TOTAL (CCM + CCA + WTR + CE + PPC + BIO)</t>
  </si>
  <si>
    <t>Of which Use of Proceeds</t>
  </si>
  <si>
    <t>Financial undertakings</t>
  </si>
  <si>
    <t>Non-financial undertakings (subject to NFRD disclosure obligations)</t>
  </si>
  <si>
    <t>Other local government financing</t>
  </si>
  <si>
    <t>Assets excluded from the numerator for GAR calculation (covered in the denominator)</t>
  </si>
  <si>
    <t>Other categories of assets (e.g. Goodwill, commodities etc.)</t>
  </si>
  <si>
    <t xml:space="preserve">Other assets excluded from both the numerator and denominator for GAR calculation </t>
  </si>
  <si>
    <t>Central governments and Supranational issuers</t>
  </si>
  <si>
    <t xml:space="preserve">Template 8 - GAR % </t>
  </si>
  <si>
    <t>31-12-2023: KPIs on stock</t>
  </si>
  <si>
    <t>31-12-2023: KPIs on flow</t>
  </si>
  <si>
    <t>Proportion of total covered assets funding taxonomy relevant sectors (Taxonomy-eligible)</t>
  </si>
  <si>
    <t>Proportion of total covered assets funding taxonomy relevant sectors (Taxonomy-aligned)</t>
  </si>
  <si>
    <t>Of which transitional / adaption</t>
  </si>
  <si>
    <r>
      <rPr>
        <sz val="9"/>
        <color theme="1"/>
        <rFont val="Sydbank Office Sans"/>
        <family val="3"/>
      </rPr>
      <t>b</t>
    </r>
  </si>
  <si>
    <r>
      <rPr>
        <sz val="9"/>
        <color theme="1"/>
        <rFont val="Sydbank Office Sans"/>
        <family val="3"/>
      </rPr>
      <t>c</t>
    </r>
  </si>
  <si>
    <r>
      <rPr>
        <i/>
        <sz val="9"/>
        <rFont val="Sydbank Office Sans"/>
        <family val="3"/>
      </rPr>
      <t>Differences due to different netting rules, other than those already included in row 2</t>
    </r>
  </si>
  <si>
    <r>
      <t>Common Equity Tier 1 capital: instruments and reserves</t>
    </r>
    <r>
      <rPr>
        <sz val="9"/>
        <color indexed="9"/>
        <rFont val="Sydbank Office Sans"/>
        <family val="3"/>
      </rPr>
      <t>, DKK million</t>
    </r>
  </si>
  <si>
    <r>
      <rPr>
        <u/>
        <sz val="9"/>
        <color theme="0"/>
        <rFont val="Sydbank Office Sans"/>
        <family val="3"/>
      </rPr>
      <t>Unencumbered</t>
    </r>
    <r>
      <rPr>
        <sz val="9"/>
        <color theme="0"/>
        <rFont val="Sydbank Office Sans"/>
        <family val="3"/>
      </rPr>
      <t xml:space="preserve">
Fair value of collateral received or own debt securities issued availabel for encumbrance</t>
    </r>
  </si>
  <si>
    <r>
      <t>Our reporting in this template is based on the index presented in the report from Carbon Majors “</t>
    </r>
    <r>
      <rPr>
        <i/>
        <sz val="9"/>
        <color theme="1"/>
        <rFont val="Sydbank Office Sans"/>
        <family val="3"/>
      </rPr>
      <t>The Carbon Majors Database – CDP Carbon Majors Report 2017 – 100 fossil fuel producers and nearly 1 trillion tonnes of greenhouse gas emissions.</t>
    </r>
    <r>
      <rPr>
        <sz val="9"/>
        <color theme="1"/>
        <rFont val="Sydbank Office Sans"/>
        <family val="3"/>
      </rPr>
      <t>” Published in July 2017.</t>
    </r>
  </si>
  <si>
    <t>Germany</t>
  </si>
  <si>
    <t>Netherlands</t>
  </si>
  <si>
    <t>France</t>
  </si>
  <si>
    <t>0.00 to &lt;0.15</t>
  </si>
  <si>
    <t>0.00 to &lt;0.10</t>
  </si>
  <si>
    <t>0.10 to&lt;0.15</t>
  </si>
  <si>
    <t>0.15 to &lt;0.25</t>
  </si>
  <si>
    <t>0.25 to &lt;0.50</t>
  </si>
  <si>
    <t>0.50 to &lt;0.75</t>
  </si>
  <si>
    <t>0.75 to &lt;2.50</t>
  </si>
  <si>
    <t>0.75 to &lt;1.75</t>
  </si>
  <si>
    <t>1.75 to &lt;2.50</t>
  </si>
  <si>
    <t>2.50 to &lt;10.00</t>
  </si>
  <si>
    <t>2.50 to &lt;5.00</t>
  </si>
  <si>
    <t>5.00 to &lt;10.00</t>
  </si>
  <si>
    <t>10.00 to &lt;100.00</t>
  </si>
  <si>
    <t>10.00 to &lt;20.00</t>
  </si>
  <si>
    <t>20.00 to &lt;30.00</t>
  </si>
  <si>
    <t>30.00 to &lt;100.00</t>
  </si>
  <si>
    <t>100.00 (Default)</t>
  </si>
  <si>
    <t>Type of counterparty</t>
  </si>
  <si>
    <t>Bonds (e.g. green, sustainable, sustainability-linked under standards other than the EU standards)</t>
  </si>
  <si>
    <t>Loans (e.g. green, sustainable, sustainability-linked under standards other than the EU standards)</t>
  </si>
  <si>
    <t>Investment and administration</t>
  </si>
  <si>
    <t>Note - Risk Management 
p. 150 - 159</t>
  </si>
  <si>
    <t>p. 22</t>
  </si>
  <si>
    <t>p. 4-16</t>
  </si>
  <si>
    <t>p. 6-11</t>
  </si>
  <si>
    <t>p. 26</t>
  </si>
  <si>
    <t>Interest rate risk in the banking book (IRRBB) is measured and monitored separately from trading related interest rate risk. Changes of the economic value (EVE) is measured in 6 different interest rate scenarios, including both parallel (200-bp up/down) and non-parallel shifts in interest rates. Within Denmark, EUR hedging products are typically used to hedge DKK positions. As the above figures only allow for 80% of any positive EUR denominated positions to be included, the full impact of the Group’s hedging will not be considered.</t>
  </si>
  <si>
    <t xml:space="preserve">See Sydbank's Green Bond Framework for more information. </t>
  </si>
  <si>
    <t xml:space="preserve">We aim to improve our sustainability reporting and disclosures. Data is key in this regard, and even though we work to improve our accessible data, we do not have data of sufficient granularity to identify the impact of physical risk across our lending portfolio. </t>
  </si>
  <si>
    <t xml:space="preserve">2) We continuously work on improving data on our GHG financed emissions. We are dependent on the reporting from our corporate clients, until they calculate their emissions, and we can access it digitalized, we estimate the scope 1 and 2 emissions based on national sector averages. The national sector averages do currently not include scope 3, until they do, we cannot estimate scope 3. We await corporate clients own reporting contemporary with additional national sector averages.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</si>
</sst>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 #,##0.00_ ;_ * \-#,##0.00_ ;_ * &quot;-&quot;??_ ;_ @_ "/>
    <numFmt numFmtId="165" formatCode="_ * #,##0_ ;_ * \-#,##0_ ;_ * &quot;-&quot;??_ ;_ @_ "/>
    <numFmt numFmtId="166" formatCode="_ * #,##0.0_ ;_ * \-#,##0.0_ ;_ * &quot;-&quot;??_ ;_ @_ "/>
    <numFmt numFmtId="167" formatCode="\ #,##0_ ;\ \-#,##0_ ;\ &quot;-&quot;??_ ;_ @_ "/>
    <numFmt numFmtId="168" formatCode="\ #,##0_ ;\ \-#,##0_ ;\ &quot;-&quot;_ ;_ @_ "/>
    <numFmt numFmtId="169" formatCode="_ * #,##0.000_ ;_ * \-#,##0.000_ ;_ * &quot;-&quot;??_ ;_ @_ "/>
    <numFmt numFmtId="170" formatCode="_ * #,##0.000000_ ;_ * \-#,##0.000000_ ;_ * &quot;-&quot;??_ ;_ @_ "/>
    <numFmt numFmtId="171" formatCode="_ * #,##0.000_ ;_ * \-#,##0.000_ ;_ * &quot;-&quot;???_ ;_ @_ "/>
    <numFmt numFmtId="172" formatCode="_(* #,##0.00_);_(* \(#,##0.00\);_(* &quot;-&quot;??_);_(@_)"/>
    <numFmt numFmtId="173" formatCode="0.0%"/>
    <numFmt numFmtId="174" formatCode="#,###,,&quot;&quot;;\ "/>
    <numFmt numFmtId="175" formatCode="[$-409]dd/mmm/yy;@"/>
    <numFmt numFmtId="176" formatCode="0.0000%"/>
    <numFmt numFmtId="177" formatCode="0.0000"/>
    <numFmt numFmtId="178" formatCode="_-* #,##0_-;\-* #,##0_-;_-* &quot;-&quot;??_-;_-@_-"/>
    <numFmt numFmtId="179" formatCode="_-* #,##0.0_-;\-* #,##0.0_-;_-* &quot;-&quot;??_-;_-@_-"/>
    <numFmt numFmtId="180" formatCode="0.000"/>
  </numFmts>
  <fonts count="66" x14ac:knownFonts="1">
    <font>
      <sz val="10"/>
      <color theme="1"/>
      <name val="Sydbank Office Sans"/>
      <family val="3"/>
    </font>
    <font>
      <sz val="11"/>
      <color theme="1"/>
      <name val="Calibri"/>
      <family val="2"/>
      <scheme val="minor"/>
    </font>
    <font>
      <sz val="11"/>
      <color theme="1"/>
      <name val="Calibri"/>
      <family val="2"/>
      <scheme val="minor"/>
    </font>
    <font>
      <sz val="10"/>
      <color theme="1"/>
      <name val="Arial"/>
      <family val="2"/>
    </font>
    <font>
      <sz val="10"/>
      <name val="Arial"/>
      <family val="2"/>
    </font>
    <font>
      <sz val="11"/>
      <name val="HelveticaNeueLT Pro 55 Roman"/>
      <family val="2"/>
    </font>
    <font>
      <u/>
      <sz val="10"/>
      <color theme="10"/>
      <name val="Arial"/>
      <family val="2"/>
    </font>
    <font>
      <sz val="9"/>
      <color theme="0"/>
      <name val="HelveticaNeueLT Pro 55 Roman"/>
      <family val="2"/>
    </font>
    <font>
      <sz val="9"/>
      <name val="HelveticaNeueLT Pro 55 Roman"/>
      <family val="2"/>
    </font>
    <font>
      <i/>
      <sz val="9"/>
      <name val="HelveticaNeueLT Pro 55 Roman"/>
      <family val="2"/>
    </font>
    <font>
      <b/>
      <sz val="10"/>
      <color theme="1"/>
      <name val="Arial"/>
      <family val="2"/>
    </font>
    <font>
      <sz val="14"/>
      <name val="HelveticaNeueLT Pro 55 Roman"/>
      <family val="2"/>
    </font>
    <font>
      <sz val="9"/>
      <color theme="1"/>
      <name val="HelveticaNeueLT Pro 55 Roman"/>
      <family val="2"/>
    </font>
    <font>
      <b/>
      <sz val="9"/>
      <color theme="1"/>
      <name val="HelveticaNeueLT Pro 55 Roman"/>
      <family val="2"/>
    </font>
    <font>
      <sz val="9"/>
      <color theme="1"/>
      <name val="Arial"/>
      <family val="2"/>
    </font>
    <font>
      <sz val="11"/>
      <color theme="1"/>
      <name val="Calibri"/>
      <family val="2"/>
      <scheme val="minor"/>
    </font>
    <font>
      <b/>
      <sz val="20"/>
      <name val="Arial"/>
      <family val="2"/>
    </font>
    <font>
      <b/>
      <sz val="12"/>
      <name val="Arial"/>
      <family val="2"/>
    </font>
    <font>
      <b/>
      <sz val="18"/>
      <color rgb="FF002F5F"/>
      <name val="HelveticaNeueLT Pro 55 Roman"/>
      <family val="2"/>
    </font>
    <font>
      <sz val="11"/>
      <color theme="1"/>
      <name val="HelveticaNeueLT Pro 55 Roman"/>
      <family val="2"/>
    </font>
    <font>
      <sz val="11"/>
      <color theme="0"/>
      <name val="HelveticaNeueLT Pro 55 Roman"/>
      <family val="2"/>
    </font>
    <font>
      <b/>
      <sz val="11"/>
      <name val="HelveticaNeueLT Pro 55 Roman"/>
      <family val="2"/>
    </font>
    <font>
      <sz val="11"/>
      <name val="Arial"/>
      <family val="2"/>
    </font>
    <font>
      <sz val="10"/>
      <name val="Calibri"/>
      <family val="2"/>
      <scheme val="minor"/>
    </font>
    <font>
      <i/>
      <sz val="10"/>
      <name val="Calibri"/>
      <family val="2"/>
      <scheme val="minor"/>
    </font>
    <font>
      <sz val="10"/>
      <color theme="1"/>
      <name val="Calibri"/>
      <family val="2"/>
      <scheme val="minor"/>
    </font>
    <font>
      <b/>
      <sz val="10"/>
      <color theme="1"/>
      <name val="Calibri"/>
      <family val="2"/>
      <scheme val="minor"/>
    </font>
    <font>
      <i/>
      <sz val="9"/>
      <name val="Calibri"/>
      <family val="2"/>
      <scheme val="minor"/>
    </font>
    <font>
      <sz val="10"/>
      <color theme="1"/>
      <name val="Sydbank Office Sans"/>
      <family val="3"/>
    </font>
    <font>
      <sz val="14"/>
      <name val="Sydbank Office Sans"/>
      <family val="3"/>
    </font>
    <font>
      <sz val="9"/>
      <color theme="0"/>
      <name val="Sydbank Office Sans"/>
      <family val="3"/>
    </font>
    <font>
      <sz val="9"/>
      <color rgb="FF000000"/>
      <name val="Sydbank Office Sans"/>
      <family val="3"/>
    </font>
    <font>
      <b/>
      <sz val="9"/>
      <name val="Sydbank Office Sans"/>
      <family val="3"/>
    </font>
    <font>
      <sz val="9"/>
      <color theme="1"/>
      <name val="Sydbank Office Sans"/>
      <family val="3"/>
    </font>
    <font>
      <sz val="9"/>
      <name val="Sydbank Office Sans"/>
      <family val="3"/>
    </font>
    <font>
      <b/>
      <sz val="9"/>
      <color theme="1"/>
      <name val="Sydbank Office Sans"/>
      <family val="3"/>
    </font>
    <font>
      <sz val="14"/>
      <color theme="0"/>
      <name val="Sydbank Office Sans"/>
      <family val="3"/>
    </font>
    <font>
      <b/>
      <sz val="18"/>
      <color rgb="FF002F5F"/>
      <name val="Sydbank Office Sans"/>
      <family val="3"/>
    </font>
    <font>
      <sz val="10"/>
      <name val="Sydbank Office Sans"/>
      <family val="3"/>
    </font>
    <font>
      <sz val="14"/>
      <color theme="1"/>
      <name val="Sydbank Office Sans"/>
      <family val="3"/>
    </font>
    <font>
      <i/>
      <sz val="9"/>
      <name val="Sydbank Office Sans"/>
      <family val="3"/>
    </font>
    <font>
      <b/>
      <sz val="9"/>
      <color rgb="FF000000"/>
      <name val="Sydbank Office Sans"/>
      <family val="3"/>
    </font>
    <font>
      <i/>
      <sz val="10"/>
      <color theme="1"/>
      <name val="Sydbank Office Sans"/>
      <family val="3"/>
    </font>
    <font>
      <i/>
      <sz val="9"/>
      <color theme="1"/>
      <name val="Sydbank Office Sans"/>
      <family val="3"/>
    </font>
    <font>
      <b/>
      <sz val="9"/>
      <color rgb="FFFF0000"/>
      <name val="Sydbank Office Sans"/>
      <family val="3"/>
    </font>
    <font>
      <sz val="9"/>
      <color indexed="9"/>
      <name val="Sydbank Office Sans"/>
      <family val="3"/>
    </font>
    <font>
      <sz val="9"/>
      <color rgb="FFFF0000"/>
      <name val="Sydbank Office Sans"/>
      <family val="3"/>
    </font>
    <font>
      <sz val="10"/>
      <color theme="0"/>
      <name val="Sydbank Office Sans"/>
      <family val="3"/>
    </font>
    <font>
      <b/>
      <i/>
      <sz val="9"/>
      <color theme="1"/>
      <name val="Sydbank Office Sans"/>
      <family val="3"/>
    </font>
    <font>
      <b/>
      <sz val="10"/>
      <color theme="1"/>
      <name val="Sydbank Office Sans"/>
      <family val="3"/>
    </font>
    <font>
      <sz val="16"/>
      <name val="Sydbank Office Sans"/>
      <family val="3"/>
    </font>
    <font>
      <b/>
      <sz val="9"/>
      <color theme="0"/>
      <name val="Sydbank Office Sans"/>
      <family val="3"/>
    </font>
    <font>
      <b/>
      <sz val="20"/>
      <name val="Sydbank Office Sans"/>
      <family val="3"/>
    </font>
    <font>
      <sz val="11"/>
      <name val="Sydbank Office Sans"/>
      <family val="3"/>
    </font>
    <font>
      <sz val="12"/>
      <name val="Sydbank Office Sans"/>
      <family val="3"/>
    </font>
    <font>
      <sz val="11"/>
      <color theme="1"/>
      <name val="Sydbank Office Sans"/>
      <family val="3"/>
    </font>
    <font>
      <i/>
      <sz val="11"/>
      <color theme="1"/>
      <name val="Sydbank Office Sans"/>
      <family val="3"/>
    </font>
    <font>
      <u/>
      <sz val="9"/>
      <color theme="0"/>
      <name val="Sydbank Office Sans"/>
      <family val="3"/>
    </font>
    <font>
      <i/>
      <sz val="10"/>
      <name val="Sydbank Office Sans"/>
      <family val="3"/>
    </font>
    <font>
      <b/>
      <sz val="12"/>
      <color theme="0"/>
      <name val="Sydbank Office Sans"/>
      <family val="3"/>
    </font>
    <font>
      <b/>
      <u/>
      <sz val="9"/>
      <color theme="1"/>
      <name val="Sydbank Office Sans"/>
      <family val="3"/>
    </font>
    <font>
      <u/>
      <sz val="9"/>
      <color theme="1"/>
      <name val="Sydbank Office Sans"/>
      <family val="3"/>
    </font>
    <font>
      <b/>
      <u/>
      <sz val="10"/>
      <color theme="1"/>
      <name val="Sydbank Office Sans"/>
      <family val="3"/>
    </font>
    <font>
      <sz val="9"/>
      <color theme="10"/>
      <name val="Sydbank Office Sans"/>
      <family val="3"/>
    </font>
    <font>
      <u/>
      <sz val="9"/>
      <color theme="10"/>
      <name val="Arial"/>
      <family val="2"/>
    </font>
    <font>
      <b/>
      <sz val="11"/>
      <color rgb="FFFF0000"/>
      <name val="HelveticaNeueLT Pro 55 Roman"/>
      <family val="2"/>
    </font>
  </fonts>
  <fills count="1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bgColor indexed="64"/>
      </patternFill>
    </fill>
    <fill>
      <patternFill patternType="solid">
        <fgColor theme="0" tint="-0.499984740745262"/>
        <bgColor indexed="64"/>
      </patternFill>
    </fill>
    <fill>
      <patternFill patternType="solid">
        <fgColor rgb="FF595959"/>
        <bgColor indexed="64"/>
      </patternFill>
    </fill>
    <fill>
      <patternFill patternType="solid">
        <fgColor theme="0" tint="-0.34998626667073579"/>
        <bgColor indexed="64"/>
      </patternFill>
    </fill>
  </fills>
  <borders count="4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right/>
      <top style="medium">
        <color indexed="64"/>
      </top>
      <bottom style="medium">
        <color indexed="64"/>
      </bottom>
      <diagonal/>
    </border>
    <border>
      <left/>
      <right/>
      <top style="thin">
        <color theme="0"/>
      </top>
      <bottom style="thin">
        <color indexed="64"/>
      </bottom>
      <diagonal/>
    </border>
    <border>
      <left/>
      <right style="thin">
        <color theme="0"/>
      </right>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right/>
      <top/>
      <bottom style="thin">
        <color theme="0" tint="-4.9989318521683403E-2"/>
      </bottom>
      <diagonal/>
    </border>
    <border>
      <left/>
      <right/>
      <top style="thin">
        <color theme="0" tint="-4.9989318521683403E-2"/>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top/>
      <bottom style="thin">
        <color indexed="64"/>
      </bottom>
      <diagonal/>
    </border>
    <border>
      <left style="thin">
        <color indexed="64"/>
      </left>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s>
  <cellStyleXfs count="19">
    <xf numFmtId="0" fontId="0" fillId="0" borderId="0"/>
    <xf numFmtId="164" fontId="3" fillId="0" borderId="0" applyFont="0" applyFill="0" applyBorder="0" applyAlignment="0" applyProtection="0"/>
    <xf numFmtId="0" fontId="6" fillId="0" borderId="0" applyNumberFormat="0" applyFill="0" applyBorder="0" applyAlignment="0" applyProtection="0"/>
    <xf numFmtId="9" fontId="3" fillId="0" borderId="0" applyFont="0" applyFill="0" applyBorder="0" applyAlignment="0" applyProtection="0"/>
    <xf numFmtId="0" fontId="4" fillId="0" borderId="0"/>
    <xf numFmtId="0" fontId="15" fillId="0" borderId="0"/>
    <xf numFmtId="9" fontId="15" fillId="0" borderId="0" applyFont="0" applyFill="0" applyBorder="0" applyAlignment="0" applyProtection="0"/>
    <xf numFmtId="172" fontId="4" fillId="0" borderId="0" applyFont="0" applyFill="0" applyBorder="0" applyAlignment="0" applyProtection="0"/>
    <xf numFmtId="0" fontId="16" fillId="6" borderId="9" applyNumberFormat="0" applyFill="0" applyBorder="0" applyAlignment="0" applyProtection="0">
      <alignment horizontal="left"/>
    </xf>
    <xf numFmtId="0" fontId="4" fillId="0" borderId="0">
      <alignment vertical="center"/>
    </xf>
    <xf numFmtId="0" fontId="4" fillId="7" borderId="7" applyNumberFormat="0" applyFont="0" applyBorder="0">
      <alignment horizontal="center" vertical="center"/>
    </xf>
    <xf numFmtId="3" fontId="4" fillId="8" borderId="7" applyFont="0">
      <alignment horizontal="right" vertical="center"/>
      <protection locked="0"/>
    </xf>
    <xf numFmtId="0" fontId="4" fillId="0" borderId="0">
      <alignment vertical="center"/>
    </xf>
    <xf numFmtId="0" fontId="17" fillId="0" borderId="0" applyNumberFormat="0" applyFill="0" applyBorder="0" applyAlignment="0" applyProtection="0"/>
    <xf numFmtId="0" fontId="2" fillId="0" borderId="0"/>
    <xf numFmtId="0" fontId="3" fillId="0" borderId="0"/>
    <xf numFmtId="0" fontId="3" fillId="0" borderId="0"/>
    <xf numFmtId="164" fontId="3" fillId="0" borderId="0" applyFont="0" applyFill="0" applyBorder="0" applyAlignment="0" applyProtection="0"/>
    <xf numFmtId="43" fontId="1" fillId="0" borderId="0" applyFont="0" applyFill="0" applyBorder="0" applyAlignment="0" applyProtection="0"/>
  </cellStyleXfs>
  <cellXfs count="958">
    <xf numFmtId="0" fontId="0" fillId="0" borderId="0" xfId="0"/>
    <xf numFmtId="0" fontId="0" fillId="2" borderId="0" xfId="0" applyFill="1"/>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xf>
    <xf numFmtId="0" fontId="5" fillId="2" borderId="1" xfId="0" applyFont="1" applyFill="1" applyBorder="1" applyAlignment="1">
      <alignment horizontal="left" vertical="top"/>
    </xf>
    <xf numFmtId="0" fontId="0" fillId="2" borderId="0" xfId="0" applyFill="1" applyBorder="1"/>
    <xf numFmtId="165" fontId="12" fillId="2" borderId="0" xfId="1" applyNumberFormat="1" applyFont="1" applyFill="1" applyBorder="1" applyAlignment="1">
      <alignment horizontal="left" vertical="top" wrapText="1"/>
    </xf>
    <xf numFmtId="0" fontId="12" fillId="2" borderId="0" xfId="0" applyFont="1" applyFill="1" applyBorder="1"/>
    <xf numFmtId="0" fontId="12" fillId="2" borderId="0" xfId="0" applyFont="1" applyFill="1"/>
    <xf numFmtId="165" fontId="12" fillId="2" borderId="0" xfId="1" applyNumberFormat="1" applyFont="1" applyFill="1"/>
    <xf numFmtId="0" fontId="10" fillId="2" borderId="0" xfId="0" applyFont="1" applyFill="1" applyBorder="1"/>
    <xf numFmtId="0" fontId="0" fillId="2" borderId="0" xfId="0" applyFont="1" applyFill="1" applyBorder="1"/>
    <xf numFmtId="0" fontId="14" fillId="2" borderId="0" xfId="0" applyFont="1" applyFill="1" applyBorder="1"/>
    <xf numFmtId="0" fontId="5" fillId="2" borderId="0" xfId="0" applyFont="1" applyFill="1" applyBorder="1" applyAlignment="1">
      <alignment horizontal="left" vertical="center"/>
    </xf>
    <xf numFmtId="0" fontId="0" fillId="2" borderId="0" xfId="0" applyFont="1" applyFill="1"/>
    <xf numFmtId="0" fontId="8" fillId="2" borderId="0" xfId="0" applyFont="1" applyFill="1"/>
    <xf numFmtId="0" fontId="18" fillId="2" borderId="0" xfId="0" applyFont="1" applyFill="1"/>
    <xf numFmtId="165" fontId="0" fillId="0" borderId="0" xfId="1" applyNumberFormat="1" applyFont="1"/>
    <xf numFmtId="173" fontId="12" fillId="2" borderId="0" xfId="3" applyNumberFormat="1" applyFont="1" applyFill="1" applyBorder="1" applyAlignment="1">
      <alignment horizontal="right" vertical="top" wrapText="1"/>
    </xf>
    <xf numFmtId="0" fontId="19" fillId="2" borderId="0" xfId="0" applyFont="1" applyFill="1"/>
    <xf numFmtId="0" fontId="20" fillId="3" borderId="0" xfId="0" applyFont="1" applyFill="1"/>
    <xf numFmtId="0" fontId="20" fillId="3" borderId="0" xfId="0" applyFont="1" applyFill="1" applyAlignment="1">
      <alignment vertical="center"/>
    </xf>
    <xf numFmtId="0" fontId="20" fillId="2" borderId="0" xfId="0" applyFont="1" applyFill="1"/>
    <xf numFmtId="0" fontId="5" fillId="2" borderId="0" xfId="0" applyFont="1" applyFill="1" applyAlignment="1">
      <alignment horizontal="center"/>
    </xf>
    <xf numFmtId="0" fontId="19" fillId="2" borderId="0" xfId="0" applyFont="1" applyFill="1" applyAlignment="1">
      <alignment horizontal="center" vertical="center"/>
    </xf>
    <xf numFmtId="0" fontId="5" fillId="2" borderId="0" xfId="0" applyFont="1" applyFill="1"/>
    <xf numFmtId="0" fontId="21" fillId="2" borderId="0" xfId="0" applyFont="1" applyFill="1"/>
    <xf numFmtId="0" fontId="5" fillId="2" borderId="1" xfId="0" applyFont="1" applyFill="1" applyBorder="1" applyAlignment="1">
      <alignment horizontal="center"/>
    </xf>
    <xf numFmtId="0" fontId="5" fillId="2" borderId="1" xfId="0" applyFont="1" applyFill="1" applyBorder="1" applyAlignment="1">
      <alignment horizontal="center" vertical="center"/>
    </xf>
    <xf numFmtId="0" fontId="5" fillId="2" borderId="0" xfId="0" applyFont="1" applyFill="1" applyBorder="1" applyAlignment="1">
      <alignment horizontal="center"/>
    </xf>
    <xf numFmtId="0" fontId="19" fillId="2" borderId="0" xfId="0" applyFont="1" applyFill="1" applyAlignment="1">
      <alignment horizontal="center" vertical="center" wrapText="1"/>
    </xf>
    <xf numFmtId="0" fontId="19" fillId="2" borderId="1" xfId="0"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0" fontId="19" fillId="2" borderId="0" xfId="0" applyFont="1" applyFill="1" applyAlignment="1">
      <alignment horizontal="center"/>
    </xf>
    <xf numFmtId="0" fontId="19" fillId="0" borderId="0" xfId="0" applyFont="1" applyFill="1"/>
    <xf numFmtId="0" fontId="5" fillId="2" borderId="0" xfId="0" applyFont="1" applyFill="1" applyBorder="1" applyAlignment="1">
      <alignment horizontal="center" vertical="center"/>
    </xf>
    <xf numFmtId="0" fontId="22" fillId="2" borderId="0" xfId="2" applyFont="1" applyFill="1" applyBorder="1" applyAlignment="1">
      <alignment horizontal="center" vertical="center" wrapText="1"/>
    </xf>
    <xf numFmtId="0" fontId="22" fillId="2" borderId="0" xfId="2" quotePrefix="1" applyFont="1" applyFill="1" applyAlignment="1">
      <alignment horizontal="center"/>
    </xf>
    <xf numFmtId="0" fontId="22" fillId="2" borderId="1" xfId="2" applyFont="1" applyFill="1" applyBorder="1" applyAlignment="1">
      <alignment horizontal="center" vertical="center" wrapText="1"/>
    </xf>
    <xf numFmtId="0" fontId="19" fillId="2" borderId="1" xfId="0" applyFont="1" applyFill="1" applyBorder="1"/>
    <xf numFmtId="0" fontId="7" fillId="3" borderId="0" xfId="0" applyFont="1" applyFill="1" applyAlignment="1">
      <alignment vertical="center" wrapText="1"/>
    </xf>
    <xf numFmtId="0" fontId="23" fillId="2" borderId="0" xfId="0" applyFont="1" applyFill="1" applyBorder="1" applyAlignment="1">
      <alignment horizontal="left" vertical="center" indent="1"/>
    </xf>
    <xf numFmtId="0" fontId="24" fillId="2" borderId="0" xfId="0" applyFont="1" applyFill="1" applyBorder="1" applyAlignment="1">
      <alignment horizontal="left" vertical="center" indent="3"/>
    </xf>
    <xf numFmtId="0" fontId="24" fillId="2" borderId="0" xfId="0" applyFont="1" applyFill="1" applyBorder="1" applyAlignment="1">
      <alignment horizontal="left" vertical="center" wrapText="1" indent="3"/>
    </xf>
    <xf numFmtId="0" fontId="25" fillId="2" borderId="0" xfId="0" applyFont="1" applyFill="1" applyBorder="1" applyAlignment="1">
      <alignment horizontal="left" vertical="center" indent="1"/>
    </xf>
    <xf numFmtId="0" fontId="26" fillId="2" borderId="0" xfId="0" applyFont="1" applyFill="1" applyBorder="1" applyAlignment="1">
      <alignment horizontal="left" vertical="center" wrapText="1"/>
    </xf>
    <xf numFmtId="0" fontId="25" fillId="2" borderId="0" xfId="0" applyFont="1" applyFill="1" applyBorder="1" applyAlignment="1">
      <alignment horizontal="left" vertical="center" wrapText="1" indent="1"/>
    </xf>
    <xf numFmtId="0" fontId="26" fillId="2" borderId="0" xfId="0" applyFont="1" applyFill="1" applyBorder="1" applyAlignment="1">
      <alignment horizontal="left" vertical="center"/>
    </xf>
    <xf numFmtId="165" fontId="10" fillId="2" borderId="0" xfId="1" applyNumberFormat="1" applyFont="1" applyFill="1" applyBorder="1"/>
    <xf numFmtId="165" fontId="13" fillId="2" borderId="0" xfId="1" applyNumberFormat="1" applyFont="1" applyFill="1" applyBorder="1" applyAlignment="1">
      <alignment horizontal="left" vertical="top" wrapText="1"/>
    </xf>
    <xf numFmtId="0" fontId="7" fillId="3" borderId="18" xfId="0" applyFont="1" applyFill="1" applyBorder="1" applyAlignment="1">
      <alignment vertical="center" wrapText="1"/>
    </xf>
    <xf numFmtId="0" fontId="7" fillId="3" borderId="16" xfId="0" applyFont="1" applyFill="1" applyBorder="1" applyAlignment="1">
      <alignment vertical="center" wrapText="1"/>
    </xf>
    <xf numFmtId="165" fontId="12" fillId="2" borderId="1" xfId="1" applyNumberFormat="1" applyFont="1" applyFill="1" applyBorder="1" applyAlignment="1">
      <alignment horizontal="left" vertical="top" wrapText="1"/>
    </xf>
    <xf numFmtId="0" fontId="9" fillId="2" borderId="0" xfId="0" applyFont="1" applyFill="1" applyBorder="1" applyAlignment="1">
      <alignment horizontal="left" vertical="center" indent="3"/>
    </xf>
    <xf numFmtId="0" fontId="7" fillId="3" borderId="24" xfId="0" applyFont="1" applyFill="1" applyBorder="1" applyAlignment="1">
      <alignment wrapText="1"/>
    </xf>
    <xf numFmtId="0" fontId="12" fillId="2" borderId="0" xfId="0" applyFont="1" applyFill="1" applyBorder="1" applyAlignment="1">
      <alignment vertical="center"/>
    </xf>
    <xf numFmtId="0" fontId="12" fillId="2" borderId="1" xfId="0" applyFont="1" applyFill="1" applyBorder="1" applyAlignment="1">
      <alignment vertical="center"/>
    </xf>
    <xf numFmtId="0" fontId="12" fillId="2" borderId="1" xfId="0" applyFont="1" applyFill="1" applyBorder="1"/>
    <xf numFmtId="0" fontId="7" fillId="3" borderId="0"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16" xfId="0" applyFont="1" applyFill="1" applyBorder="1" applyAlignment="1">
      <alignment horizontal="center" vertical="center" wrapText="1"/>
    </xf>
    <xf numFmtId="165" fontId="14" fillId="2" borderId="1" xfId="1" applyNumberFormat="1" applyFont="1" applyFill="1" applyBorder="1"/>
    <xf numFmtId="0" fontId="18" fillId="2" borderId="0" xfId="15" applyFont="1" applyFill="1"/>
    <xf numFmtId="0" fontId="3" fillId="2" borderId="0" xfId="15" applyFill="1"/>
    <xf numFmtId="0" fontId="8" fillId="2" borderId="0" xfId="15" applyFont="1" applyFill="1"/>
    <xf numFmtId="0" fontId="7" fillId="3" borderId="24" xfId="15" applyFont="1" applyFill="1" applyBorder="1" applyAlignment="1">
      <alignment wrapText="1"/>
    </xf>
    <xf numFmtId="0" fontId="12" fillId="2" borderId="0" xfId="15" applyFont="1" applyFill="1"/>
    <xf numFmtId="0" fontId="7" fillId="3" borderId="21" xfId="15" applyFont="1" applyFill="1" applyBorder="1" applyAlignment="1">
      <alignment horizontal="center" vertical="center" wrapText="1"/>
    </xf>
    <xf numFmtId="0" fontId="7" fillId="2" borderId="0" xfId="15" applyFont="1" applyFill="1"/>
    <xf numFmtId="0" fontId="7" fillId="2" borderId="0" xfId="15" applyFont="1" applyFill="1" applyAlignment="1">
      <alignment wrapText="1"/>
    </xf>
    <xf numFmtId="173" fontId="12" fillId="2" borderId="0" xfId="3" applyNumberFormat="1" applyFont="1" applyFill="1"/>
    <xf numFmtId="165" fontId="13" fillId="2" borderId="0" xfId="1" applyNumberFormat="1" applyFont="1" applyFill="1"/>
    <xf numFmtId="0" fontId="8" fillId="2" borderId="1" xfId="15" applyFont="1" applyFill="1" applyBorder="1"/>
    <xf numFmtId="0" fontId="9" fillId="2" borderId="0" xfId="15" applyFont="1" applyFill="1" applyAlignment="1">
      <alignment horizontal="left" vertical="center" indent="3"/>
    </xf>
    <xf numFmtId="0" fontId="14" fillId="2" borderId="0" xfId="15" applyFont="1" applyFill="1"/>
    <xf numFmtId="0" fontId="27" fillId="2" borderId="0" xfId="15" applyFont="1" applyFill="1" applyAlignment="1">
      <alignment horizontal="left" vertical="center" indent="3"/>
    </xf>
    <xf numFmtId="0" fontId="24" fillId="2" borderId="0" xfId="15" applyFont="1" applyFill="1" applyAlignment="1">
      <alignment horizontal="left" vertical="center" indent="3"/>
    </xf>
    <xf numFmtId="0" fontId="23" fillId="2" borderId="0" xfId="15" applyFont="1" applyFill="1" applyAlignment="1">
      <alignment horizontal="left" vertical="center" indent="1"/>
    </xf>
    <xf numFmtId="0" fontId="24" fillId="2" borderId="0" xfId="15" applyFont="1" applyFill="1" applyAlignment="1">
      <alignment horizontal="left" vertical="center" wrapText="1" indent="3"/>
    </xf>
    <xf numFmtId="0" fontId="25" fillId="2" borderId="0" xfId="15" applyFont="1" applyFill="1" applyAlignment="1">
      <alignment horizontal="left" vertical="center" indent="1"/>
    </xf>
    <xf numFmtId="0" fontId="26" fillId="2" borderId="0" xfId="15" applyFont="1" applyFill="1" applyAlignment="1">
      <alignment horizontal="left" vertical="center" wrapText="1"/>
    </xf>
    <xf numFmtId="0" fontId="25" fillId="2" borderId="0" xfId="15" applyFont="1" applyFill="1" applyAlignment="1">
      <alignment horizontal="left" vertical="center" wrapText="1" indent="1"/>
    </xf>
    <xf numFmtId="0" fontId="26" fillId="2" borderId="0" xfId="15" applyFont="1" applyFill="1" applyAlignment="1">
      <alignment horizontal="left" vertical="center"/>
    </xf>
    <xf numFmtId="0" fontId="8" fillId="2" borderId="0" xfId="15" applyFont="1" applyFill="1" applyAlignment="1">
      <alignment horizontal="left" vertical="top" wrapText="1"/>
    </xf>
    <xf numFmtId="0" fontId="0" fillId="2" borderId="0" xfId="0" applyFont="1" applyFill="1" applyAlignment="1">
      <alignment horizontal="center"/>
    </xf>
    <xf numFmtId="0" fontId="30" fillId="3" borderId="0" xfId="0" applyFont="1" applyFill="1" applyBorder="1" applyAlignment="1">
      <alignment horizontal="left" vertical="center"/>
    </xf>
    <xf numFmtId="0" fontId="30" fillId="3" borderId="0" xfId="0" applyFont="1" applyFill="1" applyBorder="1" applyAlignment="1">
      <alignment vertical="center" wrapText="1"/>
    </xf>
    <xf numFmtId="165" fontId="30" fillId="3" borderId="0" xfId="1" quotePrefix="1" applyNumberFormat="1" applyFont="1" applyFill="1" applyAlignment="1">
      <alignment horizontal="center" vertical="center" wrapText="1"/>
    </xf>
    <xf numFmtId="1" fontId="31" fillId="2" borderId="0" xfId="0" applyNumberFormat="1" applyFont="1" applyFill="1" applyBorder="1" applyAlignment="1">
      <alignment horizontal="center" vertical="top" wrapText="1"/>
    </xf>
    <xf numFmtId="0" fontId="32" fillId="2" borderId="0" xfId="0" applyFont="1" applyFill="1" applyBorder="1" applyAlignment="1">
      <alignment horizontal="left" vertical="top" wrapText="1"/>
    </xf>
    <xf numFmtId="0" fontId="33" fillId="4" borderId="0" xfId="0" applyFont="1" applyFill="1" applyBorder="1" applyAlignment="1">
      <alignment horizontal="left" vertical="top" wrapText="1"/>
    </xf>
    <xf numFmtId="0" fontId="33" fillId="2" borderId="0" xfId="0" applyFont="1" applyFill="1"/>
    <xf numFmtId="0" fontId="34" fillId="2" borderId="0" xfId="0" applyFont="1" applyFill="1" applyBorder="1" applyAlignment="1">
      <alignment horizontal="left" vertical="top" wrapText="1"/>
    </xf>
    <xf numFmtId="165" fontId="33" fillId="2" borderId="0" xfId="1" applyNumberFormat="1" applyFont="1" applyFill="1" applyBorder="1" applyAlignment="1">
      <alignment horizontal="right" vertical="top" wrapText="1"/>
    </xf>
    <xf numFmtId="1" fontId="31" fillId="2" borderId="1" xfId="0" applyNumberFormat="1" applyFont="1" applyFill="1" applyBorder="1" applyAlignment="1">
      <alignment horizontal="center" vertical="top" wrapText="1"/>
    </xf>
    <xf numFmtId="0" fontId="34" fillId="2" borderId="1" xfId="0" applyFont="1" applyFill="1" applyBorder="1" applyAlignment="1">
      <alignment horizontal="left" vertical="top" wrapText="1"/>
    </xf>
    <xf numFmtId="165" fontId="33" fillId="2" borderId="1" xfId="1" applyNumberFormat="1" applyFont="1" applyFill="1" applyBorder="1" applyAlignment="1">
      <alignment horizontal="right" vertical="top" wrapText="1"/>
    </xf>
    <xf numFmtId="173" fontId="33" fillId="2" borderId="0" xfId="3" applyNumberFormat="1" applyFont="1" applyFill="1" applyBorder="1" applyAlignment="1">
      <alignment horizontal="right" vertical="top" wrapText="1"/>
    </xf>
    <xf numFmtId="173" fontId="33" fillId="2" borderId="1" xfId="3" applyNumberFormat="1" applyFont="1" applyFill="1" applyBorder="1" applyAlignment="1">
      <alignment horizontal="right" vertical="top" wrapText="1"/>
    </xf>
    <xf numFmtId="173" fontId="33" fillId="4" borderId="0" xfId="3" applyNumberFormat="1" applyFont="1" applyFill="1" applyBorder="1" applyAlignment="1">
      <alignment horizontal="left" vertical="top" wrapText="1"/>
    </xf>
    <xf numFmtId="0" fontId="33" fillId="2" borderId="1" xfId="0" applyFont="1" applyFill="1" applyBorder="1" applyAlignment="1">
      <alignment horizontal="center"/>
    </xf>
    <xf numFmtId="0" fontId="33" fillId="2" borderId="1" xfId="0" applyFont="1" applyFill="1" applyBorder="1"/>
    <xf numFmtId="173" fontId="33" fillId="2" borderId="1" xfId="3" applyNumberFormat="1" applyFont="1" applyFill="1" applyBorder="1" applyAlignment="1">
      <alignment horizontal="right"/>
    </xf>
    <xf numFmtId="0" fontId="33" fillId="2" borderId="0" xfId="0" applyFont="1" applyFill="1" applyBorder="1" applyAlignment="1">
      <alignment horizontal="center"/>
    </xf>
    <xf numFmtId="0" fontId="35" fillId="2" borderId="0" xfId="0" applyFont="1" applyFill="1" applyBorder="1"/>
    <xf numFmtId="0" fontId="33" fillId="2" borderId="0" xfId="0" applyFont="1" applyFill="1" applyAlignment="1">
      <alignment horizontal="center"/>
    </xf>
    <xf numFmtId="9" fontId="33" fillId="2" borderId="1" xfId="3" applyFont="1" applyFill="1" applyBorder="1"/>
    <xf numFmtId="0" fontId="35" fillId="2" borderId="0" xfId="0" applyFont="1" applyFill="1" applyAlignment="1">
      <alignment wrapText="1"/>
    </xf>
    <xf numFmtId="9" fontId="33" fillId="4" borderId="0" xfId="3" applyFont="1" applyFill="1" applyBorder="1" applyAlignment="1">
      <alignment horizontal="left" vertical="top" wrapText="1"/>
    </xf>
    <xf numFmtId="9" fontId="33" fillId="2" borderId="0" xfId="3" applyFont="1" applyFill="1"/>
    <xf numFmtId="0" fontId="35" fillId="2" borderId="0" xfId="0" applyFont="1" applyFill="1"/>
    <xf numFmtId="0" fontId="36" fillId="2" borderId="0" xfId="0" applyFont="1" applyFill="1" applyBorder="1" applyAlignment="1">
      <alignment vertical="center" wrapText="1"/>
    </xf>
    <xf numFmtId="0" fontId="30" fillId="3" borderId="3" xfId="0" applyFont="1" applyFill="1" applyBorder="1" applyAlignment="1">
      <alignment horizontal="center" vertical="center" wrapText="1"/>
    </xf>
    <xf numFmtId="49" fontId="30" fillId="3" borderId="0" xfId="0" applyNumberFormat="1" applyFont="1" applyFill="1" applyBorder="1" applyAlignment="1">
      <alignment horizontal="center" vertical="top" wrapText="1"/>
    </xf>
    <xf numFmtId="1" fontId="31" fillId="2" borderId="0" xfId="0" applyNumberFormat="1" applyFont="1" applyFill="1" applyBorder="1" applyAlignment="1">
      <alignment horizontal="left" vertical="top" wrapText="1"/>
    </xf>
    <xf numFmtId="165" fontId="35" fillId="2" borderId="0" xfId="1" applyNumberFormat="1" applyFont="1" applyFill="1" applyBorder="1" applyAlignment="1">
      <alignment horizontal="right" vertical="top" wrapText="1"/>
    </xf>
    <xf numFmtId="1" fontId="31" fillId="2" borderId="6" xfId="0" applyNumberFormat="1" applyFont="1" applyFill="1" applyBorder="1" applyAlignment="1">
      <alignment horizontal="left" vertical="top" wrapText="1"/>
    </xf>
    <xf numFmtId="0" fontId="32" fillId="2" borderId="6" xfId="0" applyFont="1" applyFill="1" applyBorder="1" applyAlignment="1">
      <alignment horizontal="left" vertical="top" wrapText="1"/>
    </xf>
    <xf numFmtId="165" fontId="35" fillId="2" borderId="6" xfId="1" applyNumberFormat="1" applyFont="1" applyFill="1" applyBorder="1" applyAlignment="1">
      <alignment horizontal="right" vertical="top" wrapText="1"/>
    </xf>
    <xf numFmtId="1" fontId="31" fillId="2" borderId="4" xfId="0" applyNumberFormat="1" applyFont="1" applyFill="1" applyBorder="1" applyAlignment="1">
      <alignment horizontal="left" vertical="top" wrapText="1"/>
    </xf>
    <xf numFmtId="0" fontId="32" fillId="2" borderId="4" xfId="0" applyFont="1" applyFill="1" applyBorder="1" applyAlignment="1">
      <alignment horizontal="left" vertical="top" wrapText="1"/>
    </xf>
    <xf numFmtId="165" fontId="33" fillId="2" borderId="4" xfId="1" applyNumberFormat="1" applyFont="1" applyFill="1" applyBorder="1" applyAlignment="1">
      <alignment horizontal="right" vertical="top" wrapText="1"/>
    </xf>
    <xf numFmtId="165" fontId="35" fillId="2" borderId="4" xfId="1" applyNumberFormat="1" applyFont="1" applyFill="1" applyBorder="1" applyAlignment="1">
      <alignment horizontal="right" vertical="top" wrapText="1"/>
    </xf>
    <xf numFmtId="1" fontId="31" fillId="2" borderId="5" xfId="0" applyNumberFormat="1" applyFont="1" applyFill="1" applyBorder="1" applyAlignment="1">
      <alignment horizontal="left" vertical="top" wrapText="1"/>
    </xf>
    <xf numFmtId="0" fontId="32" fillId="2" borderId="5" xfId="0" applyFont="1" applyFill="1" applyBorder="1" applyAlignment="1">
      <alignment horizontal="left" vertical="top" wrapText="1"/>
    </xf>
    <xf numFmtId="165" fontId="35" fillId="2" borderId="5" xfId="1" applyNumberFormat="1" applyFont="1" applyFill="1" applyBorder="1" applyAlignment="1">
      <alignment horizontal="right" vertical="top" wrapText="1"/>
    </xf>
    <xf numFmtId="0" fontId="37" fillId="2" borderId="0" xfId="0" applyFont="1" applyFill="1"/>
    <xf numFmtId="0" fontId="38" fillId="2" borderId="0" xfId="0" applyFont="1" applyFill="1"/>
    <xf numFmtId="0" fontId="30" fillId="3" borderId="0" xfId="0" applyFont="1" applyFill="1" applyAlignment="1">
      <alignment vertical="top" wrapText="1"/>
    </xf>
    <xf numFmtId="0" fontId="30" fillId="3" borderId="0" xfId="0" applyFont="1" applyFill="1" applyAlignment="1">
      <alignment vertical="center" wrapText="1"/>
    </xf>
    <xf numFmtId="0" fontId="30" fillId="3" borderId="0" xfId="0" applyFont="1" applyFill="1" applyAlignment="1">
      <alignment horizontal="center" vertical="center" wrapText="1"/>
    </xf>
    <xf numFmtId="0" fontId="30" fillId="3" borderId="0" xfId="0" applyFont="1" applyFill="1" applyAlignment="1">
      <alignment horizontal="left" vertical="center" wrapText="1"/>
    </xf>
    <xf numFmtId="0" fontId="32" fillId="2" borderId="0" xfId="0" applyFont="1" applyFill="1" applyAlignment="1">
      <alignment horizontal="left" vertical="top" wrapText="1"/>
    </xf>
    <xf numFmtId="0" fontId="33" fillId="4" borderId="0" xfId="0" applyFont="1" applyFill="1" applyAlignment="1">
      <alignment horizontal="left" vertical="top" wrapText="1"/>
    </xf>
    <xf numFmtId="0" fontId="34" fillId="2" borderId="0" xfId="0" applyFont="1" applyFill="1" applyAlignment="1">
      <alignment horizontal="left" vertical="top" wrapText="1"/>
    </xf>
    <xf numFmtId="165" fontId="33" fillId="2" borderId="0" xfId="1" applyNumberFormat="1" applyFont="1" applyFill="1" applyBorder="1" applyAlignment="1">
      <alignment horizontal="left" vertical="top" wrapText="1"/>
    </xf>
    <xf numFmtId="165" fontId="35" fillId="2" borderId="4" xfId="1" applyNumberFormat="1" applyFont="1" applyFill="1" applyBorder="1" applyAlignment="1">
      <alignment horizontal="left" vertical="top" wrapText="1"/>
    </xf>
    <xf numFmtId="165" fontId="33" fillId="2" borderId="4" xfId="1" applyNumberFormat="1" applyFont="1" applyFill="1" applyBorder="1" applyAlignment="1">
      <alignment horizontal="left" vertical="top" wrapText="1"/>
    </xf>
    <xf numFmtId="165" fontId="33" fillId="4" borderId="0" xfId="1" applyNumberFormat="1" applyFont="1" applyFill="1" applyBorder="1" applyAlignment="1">
      <alignment horizontal="left" vertical="top" wrapText="1"/>
    </xf>
    <xf numFmtId="0" fontId="30" fillId="3" borderId="0" xfId="0" applyFont="1" applyFill="1" applyAlignment="1">
      <alignment vertical="top"/>
    </xf>
    <xf numFmtId="0" fontId="30" fillId="3" borderId="0" xfId="0" applyFont="1" applyFill="1" applyAlignment="1">
      <alignment vertical="center"/>
    </xf>
    <xf numFmtId="1" fontId="31" fillId="2" borderId="0" xfId="0" applyNumberFormat="1" applyFont="1" applyFill="1" applyAlignment="1">
      <alignment horizontal="center" vertical="top" wrapText="1"/>
    </xf>
    <xf numFmtId="1" fontId="31" fillId="2" borderId="4" xfId="0" applyNumberFormat="1" applyFont="1" applyFill="1" applyBorder="1" applyAlignment="1">
      <alignment horizontal="center" vertical="top" wrapText="1"/>
    </xf>
    <xf numFmtId="0" fontId="34" fillId="2" borderId="4" xfId="0" applyFont="1" applyFill="1" applyBorder="1" applyAlignment="1">
      <alignment horizontal="left" vertical="top" wrapText="1"/>
    </xf>
    <xf numFmtId="0" fontId="33" fillId="4" borderId="4" xfId="0" applyFont="1" applyFill="1" applyBorder="1" applyAlignment="1">
      <alignment horizontal="left" vertical="top" wrapText="1"/>
    </xf>
    <xf numFmtId="0" fontId="40" fillId="2" borderId="0" xfId="0" applyFont="1" applyFill="1" applyAlignment="1">
      <alignment horizontal="left" vertical="top" wrapText="1"/>
    </xf>
    <xf numFmtId="0" fontId="33" fillId="2" borderId="0" xfId="0" applyFont="1" applyFill="1" applyAlignment="1">
      <alignment horizontal="left" vertical="top" wrapText="1"/>
    </xf>
    <xf numFmtId="1" fontId="41" fillId="2" borderId="4" xfId="0" applyNumberFormat="1" applyFont="1" applyFill="1" applyBorder="1" applyAlignment="1">
      <alignment horizontal="center" vertical="top" wrapText="1"/>
    </xf>
    <xf numFmtId="165" fontId="0" fillId="2" borderId="0" xfId="0" applyNumberFormat="1" applyFont="1" applyFill="1"/>
    <xf numFmtId="0" fontId="0" fillId="0" borderId="0" xfId="0" applyFont="1"/>
    <xf numFmtId="0" fontId="0" fillId="0" borderId="0" xfId="0" applyFont="1" applyAlignment="1">
      <alignment horizontal="center"/>
    </xf>
    <xf numFmtId="0" fontId="29" fillId="2" borderId="0" xfId="0" applyFont="1" applyFill="1" applyAlignment="1">
      <alignment vertical="center"/>
    </xf>
    <xf numFmtId="165" fontId="29" fillId="2" borderId="0" xfId="1" applyNumberFormat="1" applyFont="1" applyFill="1" applyBorder="1" applyAlignment="1">
      <alignment vertical="center"/>
    </xf>
    <xf numFmtId="0" fontId="30" fillId="3" borderId="0" xfId="0" applyFont="1" applyFill="1" applyAlignment="1">
      <alignment wrapText="1"/>
    </xf>
    <xf numFmtId="165" fontId="30" fillId="3" borderId="0" xfId="1" applyNumberFormat="1" applyFont="1" applyFill="1" applyBorder="1" applyAlignment="1">
      <alignment vertical="center" wrapText="1"/>
    </xf>
    <xf numFmtId="0" fontId="33" fillId="3" borderId="0" xfId="0" applyFont="1" applyFill="1" applyAlignment="1">
      <alignment horizontal="center"/>
    </xf>
    <xf numFmtId="165" fontId="33" fillId="3" borderId="0" xfId="1" applyNumberFormat="1" applyFont="1" applyFill="1"/>
    <xf numFmtId="0" fontId="30" fillId="3" borderId="8" xfId="0" applyFont="1" applyFill="1" applyBorder="1" applyAlignment="1">
      <alignment horizontal="center" vertical="center" wrapText="1"/>
    </xf>
    <xf numFmtId="0" fontId="33" fillId="2" borderId="0" xfId="0" quotePrefix="1" applyFont="1" applyFill="1"/>
    <xf numFmtId="165" fontId="33" fillId="2" borderId="0" xfId="1" applyNumberFormat="1" applyFont="1" applyFill="1" applyBorder="1" applyAlignment="1">
      <alignment horizontal="center"/>
    </xf>
    <xf numFmtId="168" fontId="33" fillId="2" borderId="0" xfId="0" applyNumberFormat="1" applyFont="1" applyFill="1" applyAlignment="1">
      <alignment horizontal="center"/>
    </xf>
    <xf numFmtId="0" fontId="42" fillId="0" borderId="0" xfId="0" applyFont="1"/>
    <xf numFmtId="0" fontId="33" fillId="2" borderId="1" xfId="0" quotePrefix="1" applyFont="1" applyFill="1" applyBorder="1"/>
    <xf numFmtId="165" fontId="33" fillId="2" borderId="1" xfId="1" applyNumberFormat="1" applyFont="1" applyFill="1" applyBorder="1" applyAlignment="1">
      <alignment horizontal="center"/>
    </xf>
    <xf numFmtId="168" fontId="33" fillId="2" borderId="1" xfId="0" applyNumberFormat="1" applyFont="1" applyFill="1" applyBorder="1" applyAlignment="1">
      <alignment horizontal="center"/>
    </xf>
    <xf numFmtId="0" fontId="33" fillId="0" borderId="0" xfId="0" applyFont="1"/>
    <xf numFmtId="165" fontId="33" fillId="0" borderId="0" xfId="1" applyNumberFormat="1" applyFont="1"/>
    <xf numFmtId="0" fontId="33" fillId="0" borderId="0" xfId="0" applyFont="1" applyAlignment="1">
      <alignment horizontal="center"/>
    </xf>
    <xf numFmtId="0" fontId="30" fillId="3" borderId="21"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37" xfId="0" applyFont="1" applyFill="1" applyBorder="1" applyAlignment="1">
      <alignment horizontal="center" vertical="center" wrapText="1"/>
    </xf>
    <xf numFmtId="1" fontId="33" fillId="0" borderId="0" xfId="0" applyNumberFormat="1" applyFont="1"/>
    <xf numFmtId="0" fontId="33" fillId="2" borderId="0" xfId="0" applyFont="1" applyFill="1" applyBorder="1"/>
    <xf numFmtId="0" fontId="39" fillId="2" borderId="0" xfId="0" applyFont="1" applyFill="1" applyBorder="1" applyAlignment="1">
      <alignment horizontal="left" vertical="center"/>
    </xf>
    <xf numFmtId="0" fontId="44" fillId="2" borderId="0" xfId="0" applyFont="1" applyFill="1" applyBorder="1"/>
    <xf numFmtId="0" fontId="30" fillId="3" borderId="0" xfId="0" applyFont="1" applyFill="1" applyBorder="1" applyAlignment="1">
      <alignment vertical="center"/>
    </xf>
    <xf numFmtId="15" fontId="30" fillId="3" borderId="0" xfId="0" quotePrefix="1" applyNumberFormat="1" applyFont="1" applyFill="1" applyBorder="1" applyAlignment="1">
      <alignment horizontal="right" vertical="center" wrapText="1"/>
    </xf>
    <xf numFmtId="0" fontId="30" fillId="3" borderId="0" xfId="0" applyFont="1" applyFill="1" applyBorder="1" applyAlignment="1">
      <alignment horizontal="center" vertical="center" wrapText="1"/>
    </xf>
    <xf numFmtId="0" fontId="34" fillId="4" borderId="0" xfId="0" applyFont="1" applyFill="1" applyBorder="1" applyAlignment="1">
      <alignment horizontal="left" vertical="center"/>
    </xf>
    <xf numFmtId="0" fontId="30" fillId="4" borderId="0" xfId="0" applyFont="1" applyFill="1" applyBorder="1" applyAlignment="1">
      <alignment vertical="center"/>
    </xf>
    <xf numFmtId="15" fontId="30" fillId="4" borderId="0" xfId="0" quotePrefix="1" applyNumberFormat="1" applyFont="1" applyFill="1" applyBorder="1" applyAlignment="1">
      <alignment horizontal="right" vertical="center" wrapText="1"/>
    </xf>
    <xf numFmtId="0" fontId="30" fillId="4" borderId="0" xfId="0" applyFont="1" applyFill="1" applyBorder="1" applyAlignment="1">
      <alignment horizontal="center" vertical="center" wrapText="1"/>
    </xf>
    <xf numFmtId="0" fontId="33" fillId="2" borderId="0" xfId="0" applyFont="1" applyFill="1" applyBorder="1" applyAlignment="1">
      <alignment wrapText="1"/>
    </xf>
    <xf numFmtId="3" fontId="33" fillId="2" borderId="0" xfId="0" applyNumberFormat="1" applyFont="1" applyFill="1" applyBorder="1" applyAlignment="1">
      <alignment wrapText="1"/>
    </xf>
    <xf numFmtId="0" fontId="43" fillId="2" borderId="0" xfId="0" applyFont="1" applyFill="1" applyBorder="1"/>
    <xf numFmtId="0" fontId="43" fillId="2" borderId="0" xfId="0" applyFont="1" applyFill="1" applyBorder="1" applyAlignment="1">
      <alignment horizontal="center"/>
    </xf>
    <xf numFmtId="0" fontId="43" fillId="2" borderId="0" xfId="0" applyFont="1" applyFill="1" applyBorder="1" applyAlignment="1">
      <alignment wrapText="1"/>
    </xf>
    <xf numFmtId="3" fontId="43" fillId="2" borderId="0" xfId="0" applyNumberFormat="1" applyFont="1" applyFill="1" applyBorder="1" applyAlignment="1">
      <alignment wrapText="1"/>
    </xf>
    <xf numFmtId="0" fontId="35" fillId="2" borderId="4" xfId="0" applyFont="1" applyFill="1" applyBorder="1" applyAlignment="1">
      <alignment horizontal="center"/>
    </xf>
    <xf numFmtId="0" fontId="35" fillId="2" borderId="4" xfId="0" applyFont="1" applyFill="1" applyBorder="1" applyAlignment="1">
      <alignment wrapText="1"/>
    </xf>
    <xf numFmtId="3" fontId="35" fillId="2" borderId="4" xfId="0" applyNumberFormat="1" applyFont="1" applyFill="1" applyBorder="1" applyAlignment="1">
      <alignment wrapText="1"/>
    </xf>
    <xf numFmtId="0" fontId="35" fillId="5" borderId="4" xfId="0" applyFont="1" applyFill="1" applyBorder="1" applyAlignment="1">
      <alignment wrapText="1"/>
    </xf>
    <xf numFmtId="0" fontId="33" fillId="2" borderId="0" xfId="0" applyFont="1" applyFill="1" applyBorder="1" applyAlignment="1">
      <alignment horizontal="center" vertical="center"/>
    </xf>
    <xf numFmtId="0" fontId="33" fillId="2" borderId="0" xfId="0" applyFont="1" applyFill="1" applyBorder="1" applyAlignment="1">
      <alignment vertical="center" wrapText="1"/>
    </xf>
    <xf numFmtId="3" fontId="33" fillId="2" borderId="0" xfId="0" applyNumberFormat="1" applyFont="1" applyFill="1" applyBorder="1" applyAlignment="1">
      <alignment vertical="center" wrapText="1"/>
    </xf>
    <xf numFmtId="0" fontId="43" fillId="2" borderId="0" xfId="0" applyFont="1" applyFill="1" applyBorder="1" applyAlignment="1">
      <alignment vertical="center" wrapText="1"/>
    </xf>
    <xf numFmtId="0" fontId="43" fillId="2" borderId="0" xfId="0" applyFont="1" applyFill="1" applyBorder="1" applyAlignment="1">
      <alignment horizontal="left" vertical="center" wrapText="1" indent="1"/>
    </xf>
    <xf numFmtId="3" fontId="33" fillId="2" borderId="0" xfId="0" applyNumberFormat="1" applyFont="1" applyFill="1" applyBorder="1"/>
    <xf numFmtId="0" fontId="33" fillId="2" borderId="0" xfId="0" applyFont="1" applyFill="1" applyBorder="1" applyAlignment="1">
      <alignment horizontal="left" wrapText="1"/>
    </xf>
    <xf numFmtId="0" fontId="43" fillId="2" borderId="0" xfId="0" applyFont="1" applyFill="1" applyBorder="1" applyAlignment="1">
      <alignment horizontal="left" wrapText="1" indent="1"/>
    </xf>
    <xf numFmtId="0" fontId="33" fillId="2" borderId="0" xfId="0" applyFont="1" applyFill="1" applyBorder="1" applyAlignment="1">
      <alignment horizontal="right" wrapText="1"/>
    </xf>
    <xf numFmtId="0" fontId="35" fillId="5" borderId="4" xfId="0" applyFont="1" applyFill="1" applyBorder="1" applyAlignment="1">
      <alignment horizontal="left" wrapText="1"/>
    </xf>
    <xf numFmtId="0" fontId="46" fillId="2" borderId="0" xfId="0" applyFont="1" applyFill="1" applyBorder="1"/>
    <xf numFmtId="173" fontId="33" fillId="2" borderId="0" xfId="0" applyNumberFormat="1" applyFont="1" applyFill="1" applyBorder="1" applyAlignment="1">
      <alignment wrapText="1"/>
    </xf>
    <xf numFmtId="173" fontId="35" fillId="2" borderId="4" xfId="3" applyNumberFormat="1" applyFont="1" applyFill="1" applyBorder="1" applyAlignment="1">
      <alignment wrapText="1"/>
    </xf>
    <xf numFmtId="0" fontId="33" fillId="2" borderId="0" xfId="0" applyFont="1" applyFill="1" applyBorder="1" applyAlignment="1">
      <alignment horizontal="center" wrapText="1"/>
    </xf>
    <xf numFmtId="0" fontId="33" fillId="2" borderId="1" xfId="0" applyFont="1" applyFill="1" applyBorder="1" applyAlignment="1">
      <alignment horizontal="center" vertical="center"/>
    </xf>
    <xf numFmtId="0" fontId="33" fillId="2" borderId="1" xfId="0" applyFont="1" applyFill="1" applyBorder="1" applyAlignment="1">
      <alignment vertical="center" wrapText="1"/>
    </xf>
    <xf numFmtId="0" fontId="33" fillId="2" borderId="1" xfId="0" applyFont="1" applyFill="1" applyBorder="1" applyAlignment="1">
      <alignment horizontal="center" wrapText="1"/>
    </xf>
    <xf numFmtId="0" fontId="33" fillId="2" borderId="1" xfId="0" applyFont="1" applyFill="1" applyBorder="1" applyAlignment="1">
      <alignment wrapText="1"/>
    </xf>
    <xf numFmtId="3" fontId="33" fillId="2" borderId="1" xfId="0" applyNumberFormat="1" applyFont="1" applyFill="1" applyBorder="1" applyAlignment="1">
      <alignment wrapText="1"/>
    </xf>
    <xf numFmtId="0" fontId="34" fillId="2" borderId="0" xfId="0" applyFont="1" applyFill="1" applyBorder="1" applyAlignment="1">
      <alignment wrapText="1"/>
    </xf>
    <xf numFmtId="0" fontId="33" fillId="2" borderId="1" xfId="0" applyFont="1" applyFill="1" applyBorder="1" applyAlignment="1">
      <alignment horizontal="left" wrapText="1"/>
    </xf>
    <xf numFmtId="0" fontId="33" fillId="2" borderId="2" xfId="0" applyFont="1" applyFill="1" applyBorder="1" applyAlignment="1">
      <alignment horizontal="center" vertical="center"/>
    </xf>
    <xf numFmtId="0" fontId="33" fillId="2" borderId="2" xfId="0" applyFont="1" applyFill="1" applyBorder="1" applyAlignment="1">
      <alignment wrapText="1"/>
    </xf>
    <xf numFmtId="3" fontId="33" fillId="2" borderId="2" xfId="0" applyNumberFormat="1" applyFont="1" applyFill="1" applyBorder="1" applyAlignment="1">
      <alignment wrapText="1"/>
    </xf>
    <xf numFmtId="0" fontId="29" fillId="2" borderId="0" xfId="0" applyFont="1" applyFill="1" applyAlignment="1">
      <alignment vertical="center" wrapText="1"/>
    </xf>
    <xf numFmtId="0" fontId="47" fillId="2" borderId="0" xfId="0" applyFont="1" applyFill="1" applyAlignment="1">
      <alignment vertical="center"/>
    </xf>
    <xf numFmtId="0" fontId="47" fillId="2" borderId="0" xfId="0" applyFont="1" applyFill="1" applyAlignment="1">
      <alignment vertical="center" wrapText="1"/>
    </xf>
    <xf numFmtId="0" fontId="33" fillId="2" borderId="0" xfId="0" applyFont="1" applyFill="1" applyAlignment="1">
      <alignment vertical="center" wrapText="1"/>
    </xf>
    <xf numFmtId="165" fontId="33" fillId="2" borderId="0" xfId="1" applyNumberFormat="1" applyFont="1" applyFill="1" applyBorder="1"/>
    <xf numFmtId="0" fontId="48" fillId="2" borderId="0" xfId="0" applyFont="1" applyFill="1" applyAlignment="1">
      <alignment vertical="center" wrapText="1"/>
    </xf>
    <xf numFmtId="0" fontId="33" fillId="2" borderId="0" xfId="0" applyFont="1" applyFill="1" applyAlignment="1">
      <alignment horizontal="center" vertical="center"/>
    </xf>
    <xf numFmtId="0" fontId="49" fillId="2" borderId="0" xfId="0" applyFont="1" applyFill="1"/>
    <xf numFmtId="0" fontId="34" fillId="2" borderId="0" xfId="0" applyFont="1" applyFill="1" applyBorder="1" applyAlignment="1">
      <alignment horizontal="left" vertical="center" wrapText="1"/>
    </xf>
    <xf numFmtId="0" fontId="33" fillId="2" borderId="2" xfId="0" applyFont="1" applyFill="1" applyBorder="1" applyAlignment="1">
      <alignment vertical="center" wrapText="1"/>
    </xf>
    <xf numFmtId="0" fontId="50" fillId="2" borderId="0" xfId="4" applyFont="1" applyFill="1" applyBorder="1" applyAlignment="1">
      <alignment vertical="center"/>
    </xf>
    <xf numFmtId="0" fontId="0" fillId="2" borderId="0" xfId="0" applyFont="1" applyFill="1" applyAlignment="1">
      <alignment vertical="center"/>
    </xf>
    <xf numFmtId="0" fontId="33" fillId="2" borderId="0" xfId="0" applyFont="1" applyFill="1" applyAlignment="1">
      <alignment wrapText="1"/>
    </xf>
    <xf numFmtId="168" fontId="33" fillId="2" borderId="0" xfId="0" applyNumberFormat="1" applyFont="1" applyFill="1" applyAlignment="1">
      <alignment wrapText="1"/>
    </xf>
    <xf numFmtId="10" fontId="33" fillId="2" borderId="0" xfId="3" applyNumberFormat="1" applyFont="1" applyFill="1" applyAlignment="1">
      <alignment wrapText="1"/>
    </xf>
    <xf numFmtId="168" fontId="35" fillId="2" borderId="4" xfId="0" applyNumberFormat="1" applyFont="1" applyFill="1" applyBorder="1" applyAlignment="1">
      <alignment wrapText="1"/>
    </xf>
    <xf numFmtId="9" fontId="35" fillId="2" borderId="4" xfId="3" applyFont="1" applyFill="1" applyBorder="1" applyAlignment="1">
      <alignment wrapText="1"/>
    </xf>
    <xf numFmtId="176" fontId="35" fillId="2" borderId="4" xfId="3" applyNumberFormat="1" applyFont="1" applyFill="1" applyBorder="1" applyAlignment="1">
      <alignment wrapText="1"/>
    </xf>
    <xf numFmtId="0" fontId="51" fillId="3" borderId="0" xfId="4" applyFont="1" applyFill="1" applyBorder="1"/>
    <xf numFmtId="0" fontId="34" fillId="2" borderId="0" xfId="0" applyFont="1" applyFill="1"/>
    <xf numFmtId="165" fontId="33" fillId="2" borderId="0" xfId="0" applyNumberFormat="1" applyFont="1" applyFill="1"/>
    <xf numFmtId="0" fontId="34" fillId="2" borderId="1" xfId="0" applyFont="1" applyFill="1" applyBorder="1"/>
    <xf numFmtId="165" fontId="33" fillId="2" borderId="1" xfId="0" applyNumberFormat="1" applyFont="1" applyFill="1" applyBorder="1"/>
    <xf numFmtId="0" fontId="52" fillId="2" borderId="0" xfId="8" applyFont="1" applyFill="1" applyBorder="1" applyAlignment="1"/>
    <xf numFmtId="0" fontId="53" fillId="2" borderId="0" xfId="8" applyFont="1" applyFill="1" applyBorder="1" applyAlignment="1">
      <alignment horizontal="right"/>
    </xf>
    <xf numFmtId="0" fontId="28" fillId="2" borderId="0" xfId="0" applyFont="1" applyFill="1"/>
    <xf numFmtId="0" fontId="29" fillId="2" borderId="0" xfId="0" applyFont="1" applyFill="1" applyBorder="1" applyAlignment="1">
      <alignment horizontal="left" vertical="center"/>
    </xf>
    <xf numFmtId="0" fontId="47" fillId="2" borderId="0" xfId="0" applyFont="1" applyFill="1" applyBorder="1" applyAlignment="1">
      <alignment horizontal="left" vertical="center"/>
    </xf>
    <xf numFmtId="0" fontId="30" fillId="3" borderId="0" xfId="0" applyFont="1" applyFill="1" applyAlignment="1">
      <alignment horizontal="left" vertical="center"/>
    </xf>
    <xf numFmtId="0" fontId="34" fillId="2" borderId="0" xfId="9" applyFont="1" applyFill="1" applyBorder="1" applyAlignment="1">
      <alignment vertical="center"/>
    </xf>
    <xf numFmtId="0" fontId="32" fillId="5" borderId="0" xfId="9" applyFont="1" applyFill="1" applyBorder="1" applyAlignment="1">
      <alignment horizontal="center" vertical="center"/>
    </xf>
    <xf numFmtId="0" fontId="32" fillId="5" borderId="0" xfId="10" quotePrefix="1" applyFont="1" applyFill="1" applyBorder="1">
      <alignment horizontal="center" vertical="center"/>
    </xf>
    <xf numFmtId="0" fontId="34" fillId="2" borderId="0" xfId="9" applyFont="1" applyFill="1" applyBorder="1" applyAlignment="1">
      <alignment horizontal="center" vertical="center"/>
    </xf>
    <xf numFmtId="0" fontId="34" fillId="2" borderId="0" xfId="9" applyFont="1" applyFill="1" applyBorder="1" applyAlignment="1">
      <alignment vertical="center" wrapText="1"/>
    </xf>
    <xf numFmtId="3" fontId="33" fillId="2" borderId="0" xfId="0" applyNumberFormat="1" applyFont="1" applyFill="1" applyBorder="1" applyAlignment="1">
      <alignment horizontal="right" wrapText="1"/>
    </xf>
    <xf numFmtId="0" fontId="32" fillId="2" borderId="4" xfId="9" applyFont="1" applyFill="1" applyBorder="1" applyAlignment="1">
      <alignment horizontal="center" vertical="center"/>
    </xf>
    <xf numFmtId="0" fontId="32" fillId="2" borderId="4" xfId="9" applyFont="1" applyFill="1" applyBorder="1" applyAlignment="1">
      <alignment vertical="center"/>
    </xf>
    <xf numFmtId="0" fontId="32" fillId="2" borderId="0" xfId="9" applyFont="1" applyFill="1" applyBorder="1" applyAlignment="1">
      <alignment horizontal="center" vertical="center"/>
    </xf>
    <xf numFmtId="0" fontId="32" fillId="2" borderId="0" xfId="9" applyFont="1" applyFill="1" applyBorder="1" applyAlignment="1">
      <alignment vertical="center"/>
    </xf>
    <xf numFmtId="0" fontId="28" fillId="2" borderId="0" xfId="0" applyFont="1" applyFill="1" applyBorder="1"/>
    <xf numFmtId="0" fontId="34" fillId="2" borderId="0" xfId="9" applyFont="1" applyFill="1" applyBorder="1" applyAlignment="1">
      <alignment horizontal="left" vertical="center" wrapText="1"/>
    </xf>
    <xf numFmtId="165" fontId="34" fillId="2" borderId="0" xfId="1" applyNumberFormat="1" applyFont="1" applyFill="1" applyBorder="1" applyAlignment="1">
      <alignment horizontal="left" vertical="center" wrapText="1"/>
    </xf>
    <xf numFmtId="0" fontId="32" fillId="2" borderId="4" xfId="9" applyFont="1" applyFill="1" applyBorder="1" applyAlignment="1">
      <alignment horizontal="left" vertical="center" wrapText="1"/>
    </xf>
    <xf numFmtId="0" fontId="32" fillId="2" borderId="0" xfId="9" applyFont="1" applyFill="1" applyBorder="1" applyAlignment="1">
      <alignment horizontal="left" vertical="center" wrapText="1"/>
    </xf>
    <xf numFmtId="165" fontId="34" fillId="2" borderId="0" xfId="1" applyNumberFormat="1" applyFont="1" applyFill="1" applyBorder="1" applyAlignment="1">
      <alignment vertical="center" wrapText="1"/>
    </xf>
    <xf numFmtId="0" fontId="34" fillId="2" borderId="0" xfId="9" applyFont="1" applyFill="1" applyBorder="1" applyAlignment="1">
      <alignment horizontal="left" vertical="center"/>
    </xf>
    <xf numFmtId="165" fontId="34" fillId="2" borderId="0" xfId="1" applyNumberFormat="1" applyFont="1" applyFill="1" applyBorder="1" applyAlignment="1">
      <alignment horizontal="left" vertical="center"/>
    </xf>
    <xf numFmtId="0" fontId="32" fillId="2" borderId="4" xfId="9" applyFont="1" applyFill="1" applyBorder="1" applyAlignment="1">
      <alignment horizontal="left" vertical="center"/>
    </xf>
    <xf numFmtId="168" fontId="35" fillId="2" borderId="0" xfId="0" applyNumberFormat="1" applyFont="1" applyFill="1" applyBorder="1" applyAlignment="1">
      <alignment wrapText="1"/>
    </xf>
    <xf numFmtId="0" fontId="32" fillId="2" borderId="4" xfId="9" applyFont="1" applyFill="1" applyBorder="1" applyAlignment="1">
      <alignment vertical="center" wrapText="1"/>
    </xf>
    <xf numFmtId="0" fontId="32" fillId="2" borderId="0" xfId="9" applyFont="1" applyFill="1" applyBorder="1" applyAlignment="1">
      <alignment horizontal="left" vertical="center"/>
    </xf>
    <xf numFmtId="3" fontId="35" fillId="2" borderId="0" xfId="0" applyNumberFormat="1" applyFont="1" applyFill="1" applyBorder="1" applyAlignment="1">
      <alignment wrapText="1"/>
    </xf>
    <xf numFmtId="165" fontId="34" fillId="2" borderId="4" xfId="1" applyNumberFormat="1" applyFont="1" applyFill="1" applyBorder="1" applyAlignment="1">
      <alignment horizontal="left" vertical="center" wrapText="1"/>
    </xf>
    <xf numFmtId="0" fontId="34" fillId="2" borderId="4" xfId="9" applyFont="1" applyFill="1" applyBorder="1" applyAlignment="1">
      <alignment horizontal="center" vertical="center"/>
    </xf>
    <xf numFmtId="0" fontId="34" fillId="2" borderId="4" xfId="9" applyFont="1" applyFill="1" applyBorder="1" applyAlignment="1">
      <alignment horizontal="left" vertical="center" wrapText="1"/>
    </xf>
    <xf numFmtId="10" fontId="34" fillId="2" borderId="0" xfId="3" applyNumberFormat="1" applyFont="1" applyFill="1" applyBorder="1" applyAlignment="1">
      <alignment horizontal="right" vertical="center"/>
    </xf>
    <xf numFmtId="0" fontId="34" fillId="2" borderId="1" xfId="9" applyFont="1" applyFill="1" applyBorder="1" applyAlignment="1">
      <alignment horizontal="center" vertical="center"/>
    </xf>
    <xf numFmtId="0" fontId="34" fillId="2" borderId="1" xfId="9" applyFont="1" applyFill="1" applyBorder="1" applyAlignment="1">
      <alignment horizontal="left" vertical="center"/>
    </xf>
    <xf numFmtId="10" fontId="34" fillId="2" borderId="1" xfId="3" applyNumberFormat="1" applyFont="1" applyFill="1" applyBorder="1" applyAlignment="1">
      <alignment horizontal="right" vertical="center"/>
    </xf>
    <xf numFmtId="0" fontId="33" fillId="2" borderId="1" xfId="0" applyFont="1" applyFill="1" applyBorder="1" applyAlignment="1">
      <alignment horizontal="right"/>
    </xf>
    <xf numFmtId="0" fontId="34" fillId="2" borderId="1" xfId="9" applyFont="1" applyFill="1" applyBorder="1" applyAlignment="1">
      <alignment horizontal="left" vertical="center" wrapText="1"/>
    </xf>
    <xf numFmtId="0" fontId="28" fillId="0" borderId="0" xfId="0" applyFont="1" applyFill="1"/>
    <xf numFmtId="0" fontId="34" fillId="5" borderId="0" xfId="9" applyFont="1" applyFill="1" applyBorder="1">
      <alignment vertical="center"/>
    </xf>
    <xf numFmtId="0" fontId="32" fillId="5" borderId="0" xfId="9" applyFont="1" applyFill="1" applyBorder="1" applyAlignment="1" applyProtection="1">
      <alignment horizontal="center" vertical="center" wrapText="1"/>
    </xf>
    <xf numFmtId="0" fontId="34" fillId="2" borderId="0" xfId="9" applyFont="1" applyFill="1" applyBorder="1" applyAlignment="1">
      <alignment horizontal="left" vertical="top" wrapText="1"/>
    </xf>
    <xf numFmtId="0" fontId="40" fillId="2" borderId="0" xfId="9" applyFont="1" applyFill="1" applyBorder="1" applyAlignment="1">
      <alignment horizontal="center" vertical="center"/>
    </xf>
    <xf numFmtId="0" fontId="40" fillId="2" borderId="0" xfId="9" applyFont="1" applyFill="1" applyBorder="1" applyAlignment="1">
      <alignment horizontal="left" vertical="top" wrapText="1"/>
    </xf>
    <xf numFmtId="0" fontId="40" fillId="2" borderId="1" xfId="9" applyFont="1" applyFill="1" applyBorder="1" applyAlignment="1">
      <alignment horizontal="center" vertical="center"/>
    </xf>
    <xf numFmtId="0" fontId="40" fillId="2" borderId="1" xfId="9" applyFont="1" applyFill="1" applyBorder="1" applyAlignment="1">
      <alignment horizontal="left" vertical="top" wrapText="1"/>
    </xf>
    <xf numFmtId="3" fontId="43" fillId="2" borderId="1" xfId="0" applyNumberFormat="1" applyFont="1" applyFill="1" applyBorder="1" applyAlignment="1">
      <alignment wrapText="1"/>
    </xf>
    <xf numFmtId="0" fontId="32" fillId="2" borderId="0" xfId="13" applyFont="1" applyFill="1" applyBorder="1" applyAlignment="1">
      <alignment vertical="center"/>
    </xf>
    <xf numFmtId="0" fontId="34" fillId="2" borderId="0" xfId="9" applyFont="1" applyFill="1" applyBorder="1">
      <alignment vertical="center"/>
    </xf>
    <xf numFmtId="0" fontId="34" fillId="2" borderId="0" xfId="12" applyFont="1" applyFill="1" applyBorder="1">
      <alignment vertical="center"/>
    </xf>
    <xf numFmtId="0" fontId="32" fillId="2" borderId="0" xfId="13" applyFont="1" applyFill="1" applyBorder="1"/>
    <xf numFmtId="0" fontId="40" fillId="2" borderId="0" xfId="9" applyFont="1" applyFill="1" applyBorder="1" applyAlignment="1">
      <alignment vertical="center"/>
    </xf>
    <xf numFmtId="0" fontId="42" fillId="2" borderId="0" xfId="0" applyFont="1" applyFill="1"/>
    <xf numFmtId="0" fontId="29" fillId="2" borderId="3" xfId="0" applyFont="1" applyFill="1" applyBorder="1" applyAlignment="1">
      <alignment vertical="center"/>
    </xf>
    <xf numFmtId="0" fontId="54" fillId="2" borderId="3" xfId="0" applyFont="1" applyFill="1" applyBorder="1" applyAlignment="1">
      <alignment vertical="center" wrapText="1"/>
    </xf>
    <xf numFmtId="0" fontId="54" fillId="2" borderId="0" xfId="0" applyFont="1" applyFill="1" applyBorder="1" applyAlignment="1">
      <alignment horizontal="left" vertical="center" wrapText="1"/>
    </xf>
    <xf numFmtId="0" fontId="55" fillId="0" borderId="0" xfId="5" applyFont="1"/>
    <xf numFmtId="0" fontId="30" fillId="3" borderId="3" xfId="0" applyFont="1" applyFill="1" applyBorder="1" applyAlignment="1">
      <alignment vertical="center"/>
    </xf>
    <xf numFmtId="14" fontId="30" fillId="3" borderId="17" xfId="0" applyNumberFormat="1" applyFont="1" applyFill="1" applyBorder="1" applyAlignment="1">
      <alignment horizontal="center" vertical="center"/>
    </xf>
    <xf numFmtId="0" fontId="30" fillId="3" borderId="17" xfId="0" applyFont="1" applyFill="1" applyBorder="1" applyAlignment="1">
      <alignment vertical="center"/>
    </xf>
    <xf numFmtId="0" fontId="30" fillId="3" borderId="17" xfId="0" applyFont="1" applyFill="1" applyBorder="1" applyAlignment="1">
      <alignment horizontal="center" vertical="center" wrapText="1"/>
    </xf>
    <xf numFmtId="0" fontId="35" fillId="0" borderId="0" xfId="5" quotePrefix="1" applyFont="1" applyFill="1" applyBorder="1" applyAlignment="1">
      <alignment horizontal="left" vertical="center"/>
    </xf>
    <xf numFmtId="0" fontId="35" fillId="0" borderId="0" xfId="5" applyFont="1" applyFill="1" applyBorder="1" applyAlignment="1">
      <alignment wrapText="1"/>
    </xf>
    <xf numFmtId="0" fontId="33" fillId="5" borderId="0" xfId="5" applyFont="1" applyFill="1" applyBorder="1" applyAlignment="1">
      <alignment horizontal="center" vertical="center"/>
    </xf>
    <xf numFmtId="167" fontId="35" fillId="0" borderId="0" xfId="5" applyNumberFormat="1" applyFont="1" applyFill="1" applyBorder="1" applyAlignment="1">
      <alignment horizontal="right" vertical="center"/>
    </xf>
    <xf numFmtId="0" fontId="35" fillId="0" borderId="0" xfId="5" applyFont="1" applyFill="1" applyBorder="1" applyAlignment="1"/>
    <xf numFmtId="3" fontId="35" fillId="2" borderId="0" xfId="5" applyNumberFormat="1" applyFont="1" applyFill="1" applyBorder="1" applyAlignment="1">
      <alignment horizontal="right" vertical="center"/>
    </xf>
    <xf numFmtId="0" fontId="33" fillId="0" borderId="0" xfId="5" quotePrefix="1" applyFont="1" applyFill="1" applyBorder="1" applyAlignment="1">
      <alignment horizontal="left" vertical="center"/>
    </xf>
    <xf numFmtId="0" fontId="43" fillId="0" borderId="0" xfId="5" applyFont="1" applyFill="1" applyBorder="1" applyAlignment="1">
      <alignment wrapText="1"/>
    </xf>
    <xf numFmtId="3" fontId="43" fillId="2" borderId="0" xfId="5" applyNumberFormat="1" applyFont="1" applyFill="1" applyBorder="1" applyAlignment="1">
      <alignment horizontal="right" vertical="center"/>
    </xf>
    <xf numFmtId="167" fontId="43" fillId="0" borderId="0" xfId="5" applyNumberFormat="1" applyFont="1" applyFill="1" applyBorder="1" applyAlignment="1">
      <alignment horizontal="right" vertical="center"/>
    </xf>
    <xf numFmtId="0" fontId="56" fillId="0" borderId="0" xfId="5" applyFont="1"/>
    <xf numFmtId="3" fontId="33" fillId="5" borderId="0" xfId="5" applyNumberFormat="1" applyFont="1" applyFill="1" applyBorder="1" applyAlignment="1">
      <alignment horizontal="right" vertical="center"/>
    </xf>
    <xf numFmtId="3" fontId="33" fillId="2" borderId="0" xfId="5" applyNumberFormat="1" applyFont="1" applyFill="1" applyBorder="1" applyAlignment="1">
      <alignment horizontal="right" vertical="center"/>
    </xf>
    <xf numFmtId="167" fontId="48" fillId="0" borderId="0" xfId="5" applyNumberFormat="1" applyFont="1" applyFill="1" applyBorder="1" applyAlignment="1">
      <alignment horizontal="right" vertical="center"/>
    </xf>
    <xf numFmtId="3" fontId="30" fillId="3" borderId="3" xfId="0" applyNumberFormat="1" applyFont="1" applyFill="1" applyBorder="1" applyAlignment="1">
      <alignment horizontal="right" vertical="center"/>
    </xf>
    <xf numFmtId="0" fontId="30" fillId="3" borderId="3" xfId="0" applyFont="1" applyFill="1" applyBorder="1" applyAlignment="1">
      <alignment horizontal="right" vertical="center"/>
    </xf>
    <xf numFmtId="0" fontId="33" fillId="0" borderId="0" xfId="5" applyFont="1" applyFill="1" applyBorder="1" applyAlignment="1">
      <alignment wrapText="1"/>
    </xf>
    <xf numFmtId="167" fontId="33" fillId="0" borderId="0" xfId="5" applyNumberFormat="1" applyFont="1" applyFill="1" applyBorder="1" applyAlignment="1">
      <alignment horizontal="right" vertical="center"/>
    </xf>
    <xf numFmtId="0" fontId="35" fillId="0" borderId="2" xfId="5" applyFont="1" applyFill="1" applyBorder="1" applyAlignment="1">
      <alignment wrapText="1"/>
    </xf>
    <xf numFmtId="3" fontId="33" fillId="5" borderId="2" xfId="5" applyNumberFormat="1" applyFont="1" applyFill="1" applyBorder="1" applyAlignment="1">
      <alignment horizontal="right" vertical="center"/>
    </xf>
    <xf numFmtId="9" fontId="33" fillId="0" borderId="2" xfId="3" applyFont="1" applyFill="1" applyBorder="1" applyAlignment="1">
      <alignment horizontal="right" wrapText="1"/>
    </xf>
    <xf numFmtId="0" fontId="39" fillId="2" borderId="3" xfId="0" applyFont="1" applyFill="1" applyBorder="1" applyAlignment="1">
      <alignment vertical="center"/>
    </xf>
    <xf numFmtId="0" fontId="33" fillId="0" borderId="23" xfId="5" applyFont="1" applyBorder="1" applyAlignment="1">
      <alignment vertical="center" wrapText="1"/>
    </xf>
    <xf numFmtId="0" fontId="34" fillId="0" borderId="23" xfId="12" applyFont="1" applyBorder="1" applyAlignment="1">
      <alignment horizontal="left" vertical="center" wrapText="1"/>
    </xf>
    <xf numFmtId="0" fontId="33" fillId="0" borderId="4" xfId="5" applyFont="1" applyBorder="1" applyAlignment="1">
      <alignment vertical="center" wrapText="1"/>
    </xf>
    <xf numFmtId="0" fontId="34" fillId="0" borderId="23" xfId="5" applyFont="1" applyBorder="1" applyAlignment="1">
      <alignment horizontal="left" vertical="center" wrapText="1"/>
    </xf>
    <xf numFmtId="0" fontId="33" fillId="0" borderId="4" xfId="5" applyFont="1" applyBorder="1" applyAlignment="1">
      <alignment horizontal="left" vertical="center" wrapText="1"/>
    </xf>
    <xf numFmtId="0" fontId="33" fillId="0" borderId="5" xfId="5" applyFont="1" applyBorder="1" applyAlignment="1">
      <alignment vertical="center" wrapText="1"/>
    </xf>
    <xf numFmtId="0" fontId="33" fillId="0" borderId="5" xfId="5" applyFont="1" applyBorder="1" applyAlignment="1">
      <alignment horizontal="left" vertical="center"/>
    </xf>
    <xf numFmtId="0" fontId="33" fillId="0" borderId="0" xfId="5" quotePrefix="1" applyFont="1" applyFill="1" applyBorder="1" applyAlignment="1">
      <alignment horizontal="center" vertical="center"/>
    </xf>
    <xf numFmtId="165" fontId="33" fillId="0" borderId="0" xfId="1" applyNumberFormat="1" applyFont="1" applyFill="1" applyBorder="1" applyAlignment="1">
      <alignment horizontal="center" vertical="center"/>
    </xf>
    <xf numFmtId="0" fontId="43" fillId="0" borderId="0" xfId="5" applyFont="1" applyFill="1" applyBorder="1" applyAlignment="1">
      <alignment horizontal="left" wrapText="1" indent="1"/>
    </xf>
    <xf numFmtId="3" fontId="43" fillId="0" borderId="0" xfId="5" applyNumberFormat="1" applyFont="1" applyFill="1" applyBorder="1" applyAlignment="1">
      <alignment horizontal="right" vertical="center"/>
    </xf>
    <xf numFmtId="165" fontId="43" fillId="0" borderId="0" xfId="1" applyNumberFormat="1" applyFont="1" applyFill="1" applyBorder="1" applyAlignment="1">
      <alignment horizontal="center" vertical="center"/>
    </xf>
    <xf numFmtId="3" fontId="43" fillId="4" borderId="0" xfId="5" applyNumberFormat="1" applyFont="1" applyFill="1" applyBorder="1" applyAlignment="1">
      <alignment horizontal="right" vertical="center"/>
    </xf>
    <xf numFmtId="3" fontId="35" fillId="4" borderId="0" xfId="5" applyNumberFormat="1" applyFont="1" applyFill="1" applyBorder="1" applyAlignment="1">
      <alignment horizontal="right" vertical="center"/>
    </xf>
    <xf numFmtId="167" fontId="43" fillId="4" borderId="0" xfId="5" applyNumberFormat="1" applyFont="1" applyFill="1" applyBorder="1" applyAlignment="1">
      <alignment horizontal="right" vertical="center"/>
    </xf>
    <xf numFmtId="3" fontId="33" fillId="4" borderId="0" xfId="5" applyNumberFormat="1" applyFont="1" applyFill="1" applyBorder="1" applyAlignment="1">
      <alignment horizontal="right" vertical="center"/>
    </xf>
    <xf numFmtId="3" fontId="33" fillId="0" borderId="0" xfId="5" applyNumberFormat="1" applyFont="1" applyFill="1" applyBorder="1" applyAlignment="1">
      <alignment horizontal="right" vertical="center"/>
    </xf>
    <xf numFmtId="0" fontId="35" fillId="0" borderId="4" xfId="5" quotePrefix="1" applyFont="1" applyFill="1" applyBorder="1" applyAlignment="1">
      <alignment horizontal="center" vertical="center"/>
    </xf>
    <xf numFmtId="0" fontId="35" fillId="0" borderId="4" xfId="5" applyFont="1" applyFill="1" applyBorder="1" applyAlignment="1">
      <alignment wrapText="1"/>
    </xf>
    <xf numFmtId="3" fontId="35" fillId="4" borderId="4" xfId="5" applyNumberFormat="1" applyFont="1" applyFill="1" applyBorder="1" applyAlignment="1">
      <alignment horizontal="right" vertical="center"/>
    </xf>
    <xf numFmtId="167" fontId="35" fillId="0" borderId="4" xfId="5" applyNumberFormat="1" applyFont="1" applyFill="1" applyBorder="1" applyAlignment="1">
      <alignment horizontal="right" vertical="center"/>
    </xf>
    <xf numFmtId="167" fontId="35" fillId="4" borderId="0" xfId="5" applyNumberFormat="1" applyFont="1" applyFill="1" applyBorder="1" applyAlignment="1">
      <alignment horizontal="right" vertical="center"/>
    </xf>
    <xf numFmtId="0" fontId="43" fillId="0" borderId="0" xfId="5" applyFont="1" applyFill="1" applyBorder="1" applyAlignment="1">
      <alignment horizontal="left" wrapText="1" indent="2"/>
    </xf>
    <xf numFmtId="167" fontId="33" fillId="4" borderId="0" xfId="5" applyNumberFormat="1" applyFont="1" applyFill="1" applyBorder="1" applyAlignment="1">
      <alignment horizontal="right" vertical="center"/>
    </xf>
    <xf numFmtId="0" fontId="35" fillId="0" borderId="5" xfId="5" quotePrefix="1" applyFont="1" applyFill="1" applyBorder="1" applyAlignment="1">
      <alignment horizontal="center" vertical="center"/>
    </xf>
    <xf numFmtId="0" fontId="35" fillId="0" borderId="5" xfId="5" applyFont="1" applyFill="1" applyBorder="1" applyAlignment="1">
      <alignment wrapText="1"/>
    </xf>
    <xf numFmtId="3" fontId="35" fillId="4" borderId="5" xfId="5" applyNumberFormat="1" applyFont="1" applyFill="1" applyBorder="1" applyAlignment="1">
      <alignment horizontal="right" vertical="center"/>
    </xf>
    <xf numFmtId="9" fontId="35" fillId="0" borderId="5" xfId="3" applyFont="1" applyFill="1" applyBorder="1" applyAlignment="1">
      <alignment horizontal="right" vertical="center"/>
    </xf>
    <xf numFmtId="1" fontId="41" fillId="2" borderId="0" xfId="0" applyNumberFormat="1" applyFont="1" applyFill="1" applyBorder="1" applyAlignment="1">
      <alignment horizontal="center" vertical="center" wrapText="1"/>
    </xf>
    <xf numFmtId="1" fontId="41" fillId="2" borderId="0" xfId="0" applyNumberFormat="1" applyFont="1" applyFill="1" applyBorder="1" applyAlignment="1">
      <alignment horizontal="left" vertical="top" wrapText="1"/>
    </xf>
    <xf numFmtId="1" fontId="41" fillId="2" borderId="0" xfId="0" applyNumberFormat="1" applyFont="1" applyFill="1" applyBorder="1" applyAlignment="1">
      <alignment horizontal="center" vertical="top" wrapText="1"/>
    </xf>
    <xf numFmtId="0" fontId="30" fillId="3" borderId="0" xfId="0" applyFont="1" applyFill="1" applyBorder="1" applyAlignment="1">
      <alignment horizontal="left" vertical="top" wrapText="1"/>
    </xf>
    <xf numFmtId="0" fontId="47" fillId="0" borderId="0" xfId="0" applyFont="1" applyFill="1" applyBorder="1" applyAlignment="1">
      <alignment horizontal="center" vertical="center" wrapText="1"/>
    </xf>
    <xf numFmtId="0" fontId="30" fillId="3" borderId="24" xfId="0" applyFont="1" applyFill="1" applyBorder="1" applyAlignment="1">
      <alignment horizontal="left" vertical="top" wrapText="1"/>
    </xf>
    <xf numFmtId="0" fontId="30" fillId="3" borderId="27" xfId="0" applyFont="1" applyFill="1" applyBorder="1" applyAlignment="1">
      <alignment horizontal="left" vertical="top" wrapText="1" indent="1"/>
    </xf>
    <xf numFmtId="0" fontId="30" fillId="3" borderId="18" xfId="0" applyFont="1" applyFill="1" applyBorder="1" applyAlignment="1">
      <alignment horizontal="left" vertical="top" wrapText="1" indent="1"/>
    </xf>
    <xf numFmtId="0" fontId="30" fillId="3" borderId="31" xfId="0" applyFont="1" applyFill="1" applyBorder="1" applyAlignment="1">
      <alignment horizontal="left" vertical="top" wrapText="1" indent="1"/>
    </xf>
    <xf numFmtId="0" fontId="30" fillId="3" borderId="25" xfId="0" applyFont="1" applyFill="1" applyBorder="1" applyAlignment="1">
      <alignment horizontal="left" vertical="top" wrapText="1" indent="1"/>
    </xf>
    <xf numFmtId="0" fontId="35" fillId="2" borderId="10" xfId="0" quotePrefix="1" applyFont="1" applyFill="1" applyBorder="1" applyAlignment="1">
      <alignment horizontal="left" vertical="center"/>
    </xf>
    <xf numFmtId="0" fontId="35" fillId="2" borderId="13" xfId="0" applyFont="1" applyFill="1" applyBorder="1" applyAlignment="1">
      <alignment wrapText="1"/>
    </xf>
    <xf numFmtId="174" fontId="35" fillId="2" borderId="10" xfId="1" applyNumberFormat="1" applyFont="1" applyFill="1" applyBorder="1" applyAlignment="1">
      <alignment vertical="center"/>
    </xf>
    <xf numFmtId="174" fontId="35" fillId="2" borderId="7" xfId="1" applyNumberFormat="1" applyFont="1" applyFill="1" applyBorder="1" applyAlignment="1">
      <alignment vertical="center"/>
    </xf>
    <xf numFmtId="0" fontId="35" fillId="2" borderId="10" xfId="0" quotePrefix="1" applyFont="1" applyFill="1" applyBorder="1" applyAlignment="1">
      <alignment horizontal="left"/>
    </xf>
    <xf numFmtId="0" fontId="35" fillId="2" borderId="13" xfId="0" applyFont="1" applyFill="1" applyBorder="1"/>
    <xf numFmtId="174" fontId="35" fillId="2" borderId="10" xfId="1" applyNumberFormat="1" applyFont="1" applyFill="1" applyBorder="1"/>
    <xf numFmtId="174" fontId="35" fillId="2" borderId="7" xfId="1" applyNumberFormat="1" applyFont="1" applyFill="1" applyBorder="1"/>
    <xf numFmtId="0" fontId="33" fillId="2" borderId="9" xfId="0" quotePrefix="1" applyFont="1" applyFill="1" applyBorder="1" applyAlignment="1">
      <alignment horizontal="left"/>
    </xf>
    <xf numFmtId="0" fontId="33" fillId="2" borderId="12" xfId="0" applyFont="1" applyFill="1" applyBorder="1"/>
    <xf numFmtId="174" fontId="33" fillId="2" borderId="9" xfId="1" applyNumberFormat="1" applyFont="1" applyFill="1" applyBorder="1"/>
    <xf numFmtId="174" fontId="33" fillId="2" borderId="14" xfId="1" applyNumberFormat="1" applyFont="1" applyFill="1" applyBorder="1"/>
    <xf numFmtId="0" fontId="33" fillId="2" borderId="12" xfId="0" applyFont="1" applyFill="1" applyBorder="1" applyAlignment="1">
      <alignment horizontal="left" indent="1"/>
    </xf>
    <xf numFmtId="0" fontId="33" fillId="2" borderId="9" xfId="0" applyFont="1" applyFill="1" applyBorder="1" applyAlignment="1">
      <alignment horizontal="left"/>
    </xf>
    <xf numFmtId="0" fontId="35" fillId="2" borderId="10" xfId="0" applyFont="1" applyFill="1" applyBorder="1" applyAlignment="1">
      <alignment horizontal="left"/>
    </xf>
    <xf numFmtId="174" fontId="35" fillId="9" borderId="7" xfId="1" applyNumberFormat="1" applyFont="1" applyFill="1" applyBorder="1"/>
    <xf numFmtId="174" fontId="33" fillId="9" borderId="14" xfId="1" applyNumberFormat="1" applyFont="1" applyFill="1" applyBorder="1"/>
    <xf numFmtId="0" fontId="47" fillId="3" borderId="0" xfId="0" applyFont="1" applyFill="1" applyBorder="1" applyAlignment="1">
      <alignment horizontal="center" vertical="top" wrapText="1"/>
    </xf>
    <xf numFmtId="0" fontId="47" fillId="3" borderId="0" xfId="0" applyFont="1" applyFill="1" applyBorder="1" applyAlignment="1">
      <alignment vertical="top" wrapText="1"/>
    </xf>
    <xf numFmtId="0" fontId="30" fillId="3" borderId="0" xfId="0" applyFont="1" applyFill="1" applyBorder="1" applyAlignment="1">
      <alignment vertical="top" wrapText="1"/>
    </xf>
    <xf numFmtId="0" fontId="30" fillId="3" borderId="0" xfId="0" applyFont="1" applyFill="1" applyBorder="1" applyAlignment="1">
      <alignment horizontal="center" vertical="top" wrapText="1"/>
    </xf>
    <xf numFmtId="165" fontId="33" fillId="2" borderId="0" xfId="1" applyNumberFormat="1" applyFont="1" applyFill="1" applyBorder="1" applyAlignment="1">
      <alignment horizontal="center" vertical="top" wrapText="1"/>
    </xf>
    <xf numFmtId="165" fontId="33" fillId="14" borderId="0" xfId="1" applyNumberFormat="1" applyFont="1" applyFill="1" applyBorder="1" applyAlignment="1">
      <alignment horizontal="center" vertical="top" wrapText="1"/>
    </xf>
    <xf numFmtId="165" fontId="35" fillId="2" borderId="4" xfId="1" applyNumberFormat="1" applyFont="1" applyFill="1" applyBorder="1" applyAlignment="1">
      <alignment horizontal="center" vertical="top" wrapText="1"/>
    </xf>
    <xf numFmtId="0" fontId="30" fillId="3" borderId="18" xfId="0" applyFont="1" applyFill="1" applyBorder="1" applyAlignment="1">
      <alignment vertical="center" wrapText="1"/>
    </xf>
    <xf numFmtId="0" fontId="30" fillId="3" borderId="16" xfId="0" applyFont="1" applyFill="1" applyBorder="1" applyAlignment="1">
      <alignment horizontal="center" vertical="center" wrapText="1"/>
    </xf>
    <xf numFmtId="0" fontId="33" fillId="2" borderId="10" xfId="0" quotePrefix="1" applyFont="1" applyFill="1" applyBorder="1" applyAlignment="1">
      <alignment horizontal="left" vertical="center"/>
    </xf>
    <xf numFmtId="0" fontId="33" fillId="2" borderId="13" xfId="0" applyFont="1" applyFill="1" applyBorder="1" applyAlignment="1">
      <alignment wrapText="1"/>
    </xf>
    <xf numFmtId="174" fontId="33" fillId="2" borderId="10" xfId="1" applyNumberFormat="1" applyFont="1" applyFill="1" applyBorder="1" applyAlignment="1">
      <alignment horizontal="right"/>
    </xf>
    <xf numFmtId="174" fontId="31" fillId="0" borderId="10" xfId="1" applyNumberFormat="1" applyFont="1" applyBorder="1" applyAlignment="1">
      <alignment horizontal="right" vertical="center" wrapText="1"/>
    </xf>
    <xf numFmtId="174" fontId="31" fillId="0" borderId="7" xfId="1" applyNumberFormat="1" applyFont="1" applyBorder="1" applyAlignment="1">
      <alignment horizontal="right" vertical="center" wrapText="1"/>
    </xf>
    <xf numFmtId="174" fontId="31" fillId="0" borderId="13" xfId="1" applyNumberFormat="1" applyFont="1" applyBorder="1" applyAlignment="1">
      <alignment horizontal="right" vertical="center" wrapText="1"/>
    </xf>
    <xf numFmtId="0" fontId="33" fillId="2" borderId="10" xfId="0" quotePrefix="1" applyFont="1" applyFill="1" applyBorder="1" applyAlignment="1">
      <alignment horizontal="left"/>
    </xf>
    <xf numFmtId="0" fontId="33" fillId="2" borderId="13" xfId="0" applyFont="1" applyFill="1" applyBorder="1"/>
    <xf numFmtId="174" fontId="33" fillId="2" borderId="9" xfId="1" applyNumberFormat="1" applyFont="1" applyFill="1" applyBorder="1" applyAlignment="1">
      <alignment horizontal="right"/>
    </xf>
    <xf numFmtId="174" fontId="31" fillId="0" borderId="9" xfId="1" applyNumberFormat="1" applyFont="1" applyBorder="1" applyAlignment="1">
      <alignment horizontal="right" vertical="center" wrapText="1"/>
    </xf>
    <xf numFmtId="174" fontId="31" fillId="0" borderId="14" xfId="1" applyNumberFormat="1" applyFont="1" applyBorder="1" applyAlignment="1">
      <alignment horizontal="right" vertical="center" wrapText="1"/>
    </xf>
    <xf numFmtId="174" fontId="31" fillId="0" borderId="12" xfId="1" applyNumberFormat="1" applyFont="1" applyBorder="1" applyAlignment="1">
      <alignment horizontal="right" vertical="center" wrapText="1"/>
    </xf>
    <xf numFmtId="174" fontId="35" fillId="2" borderId="13" xfId="1" applyNumberFormat="1" applyFont="1" applyFill="1" applyBorder="1" applyAlignment="1">
      <alignment horizontal="left"/>
    </xf>
    <xf numFmtId="174" fontId="41" fillId="0" borderId="4" xfId="1" applyNumberFormat="1" applyFont="1" applyBorder="1" applyAlignment="1">
      <alignment horizontal="right" vertical="center" wrapText="1"/>
    </xf>
    <xf numFmtId="174" fontId="41" fillId="0" borderId="10" xfId="1" applyNumberFormat="1" applyFont="1" applyBorder="1" applyAlignment="1">
      <alignment horizontal="right" vertical="center" wrapText="1"/>
    </xf>
    <xf numFmtId="174" fontId="41" fillId="0" borderId="7" xfId="1" applyNumberFormat="1" applyFont="1" applyBorder="1" applyAlignment="1">
      <alignment horizontal="right" vertical="center" wrapText="1"/>
    </xf>
    <xf numFmtId="174" fontId="41" fillId="0" borderId="13" xfId="1" applyNumberFormat="1" applyFont="1" applyBorder="1" applyAlignment="1">
      <alignment horizontal="right" vertical="center" wrapText="1"/>
    </xf>
    <xf numFmtId="0" fontId="30" fillId="3" borderId="16" xfId="0" applyFont="1" applyFill="1" applyBorder="1" applyAlignment="1">
      <alignment vertical="center" wrapText="1"/>
    </xf>
    <xf numFmtId="0" fontId="30" fillId="3" borderId="20" xfId="0" applyFont="1" applyFill="1" applyBorder="1" applyAlignment="1">
      <alignment vertical="center" wrapText="1"/>
    </xf>
    <xf numFmtId="0" fontId="30" fillId="3" borderId="24" xfId="0" applyFont="1" applyFill="1" applyBorder="1" applyAlignment="1">
      <alignment vertical="center" wrapText="1"/>
    </xf>
    <xf numFmtId="0" fontId="30" fillId="3" borderId="21" xfId="0" applyFont="1" applyFill="1" applyBorder="1" applyAlignment="1">
      <alignment vertical="center" wrapText="1"/>
    </xf>
    <xf numFmtId="0" fontId="30" fillId="3" borderId="21" xfId="0" applyFont="1" applyFill="1" applyBorder="1" applyAlignment="1">
      <alignment horizontal="left" vertical="top" wrapText="1" indent="1"/>
    </xf>
    <xf numFmtId="0" fontId="30" fillId="3" borderId="0" xfId="0" applyFont="1" applyFill="1" applyAlignment="1">
      <alignment horizontal="left" vertical="top" wrapText="1" indent="1"/>
    </xf>
    <xf numFmtId="174" fontId="35" fillId="2" borderId="10" xfId="1" applyNumberFormat="1" applyFont="1" applyFill="1" applyBorder="1" applyAlignment="1">
      <alignment horizontal="right" vertical="center"/>
    </xf>
    <xf numFmtId="174" fontId="35" fillId="2" borderId="10" xfId="1" applyNumberFormat="1" applyFont="1" applyFill="1" applyBorder="1" applyAlignment="1">
      <alignment horizontal="right"/>
    </xf>
    <xf numFmtId="174" fontId="31" fillId="0" borderId="0" xfId="1" applyNumberFormat="1" applyFont="1" applyBorder="1" applyAlignment="1">
      <alignment horizontal="right" vertical="center" wrapText="1"/>
    </xf>
    <xf numFmtId="0" fontId="33" fillId="2" borderId="12" xfId="0" applyFont="1" applyFill="1" applyBorder="1" applyAlignment="1">
      <alignment horizontal="left"/>
    </xf>
    <xf numFmtId="174" fontId="33" fillId="2" borderId="34" xfId="1" applyNumberFormat="1" applyFont="1" applyFill="1" applyBorder="1" applyAlignment="1">
      <alignment horizontal="right"/>
    </xf>
    <xf numFmtId="174" fontId="33" fillId="2" borderId="14" xfId="1" applyNumberFormat="1" applyFont="1" applyFill="1" applyBorder="1" applyAlignment="1">
      <alignment horizontal="right"/>
    </xf>
    <xf numFmtId="174" fontId="33" fillId="2" borderId="35" xfId="1" applyNumberFormat="1" applyFont="1" applyFill="1" applyBorder="1" applyAlignment="1">
      <alignment horizontal="right"/>
    </xf>
    <xf numFmtId="174" fontId="41" fillId="13" borderId="10" xfId="1" applyNumberFormat="1" applyFont="1" applyFill="1" applyBorder="1" applyAlignment="1">
      <alignment horizontal="right" vertical="center" wrapText="1"/>
    </xf>
    <xf numFmtId="174" fontId="41" fillId="13" borderId="4" xfId="1" applyNumberFormat="1" applyFont="1" applyFill="1" applyBorder="1" applyAlignment="1">
      <alignment horizontal="right" vertical="center" wrapText="1"/>
    </xf>
    <xf numFmtId="174" fontId="41" fillId="13" borderId="13" xfId="1" applyNumberFormat="1" applyFont="1" applyFill="1" applyBorder="1" applyAlignment="1">
      <alignment horizontal="right" vertical="center" wrapText="1"/>
    </xf>
    <xf numFmtId="174" fontId="31" fillId="13" borderId="9" xfId="1" applyNumberFormat="1" applyFont="1" applyFill="1" applyBorder="1" applyAlignment="1">
      <alignment horizontal="right" vertical="center" wrapText="1"/>
    </xf>
    <xf numFmtId="174" fontId="31" fillId="13" borderId="0" xfId="1" applyNumberFormat="1" applyFont="1" applyFill="1" applyBorder="1" applyAlignment="1">
      <alignment horizontal="right" vertical="center" wrapText="1"/>
    </xf>
    <xf numFmtId="174" fontId="31" fillId="13" borderId="12" xfId="1" applyNumberFormat="1" applyFont="1" applyFill="1" applyBorder="1" applyAlignment="1">
      <alignment horizontal="right" vertical="center" wrapText="1"/>
    </xf>
    <xf numFmtId="0" fontId="30" fillId="3" borderId="15" xfId="0" applyFont="1" applyFill="1" applyBorder="1" applyAlignment="1">
      <alignment horizontal="center" vertical="center" wrapText="1"/>
    </xf>
    <xf numFmtId="0" fontId="34" fillId="2" borderId="0" xfId="0" applyFont="1" applyFill="1" applyBorder="1" applyAlignment="1">
      <alignment horizontal="left" vertical="top"/>
    </xf>
    <xf numFmtId="0" fontId="32" fillId="2" borderId="4" xfId="0" applyFont="1" applyFill="1" applyBorder="1" applyAlignment="1">
      <alignment horizontal="left" vertical="top"/>
    </xf>
    <xf numFmtId="165" fontId="35" fillId="2" borderId="4" xfId="1" applyNumberFormat="1" applyFont="1" applyFill="1" applyBorder="1"/>
    <xf numFmtId="0" fontId="49" fillId="2" borderId="0" xfId="0" applyFont="1" applyFill="1" applyBorder="1"/>
    <xf numFmtId="0" fontId="33" fillId="2" borderId="6" xfId="0" applyFont="1" applyFill="1" applyBorder="1" applyAlignment="1">
      <alignment horizontal="center"/>
    </xf>
    <xf numFmtId="165" fontId="43" fillId="2" borderId="6" xfId="1" applyNumberFormat="1" applyFont="1" applyFill="1" applyBorder="1" applyAlignment="1">
      <alignment horizontal="left" indent="1"/>
    </xf>
    <xf numFmtId="165" fontId="35" fillId="2" borderId="6" xfId="1" applyNumberFormat="1" applyFont="1" applyFill="1" applyBorder="1"/>
    <xf numFmtId="0" fontId="33" fillId="2" borderId="5" xfId="0" applyFont="1" applyFill="1" applyBorder="1" applyAlignment="1">
      <alignment horizontal="center"/>
    </xf>
    <xf numFmtId="0" fontId="40" fillId="2" borderId="5" xfId="0" applyFont="1" applyFill="1" applyBorder="1" applyAlignment="1">
      <alignment horizontal="left" vertical="top" indent="2"/>
    </xf>
    <xf numFmtId="165" fontId="33" fillId="2" borderId="5" xfId="1" applyNumberFormat="1" applyFont="1" applyFill="1" applyBorder="1"/>
    <xf numFmtId="0" fontId="33" fillId="2" borderId="0" xfId="0" applyFont="1" applyFill="1" applyBorder="1" applyAlignment="1">
      <alignment horizontal="left" vertical="top"/>
    </xf>
    <xf numFmtId="0" fontId="29" fillId="2" borderId="0" xfId="0" applyFont="1" applyFill="1" applyBorder="1" applyAlignment="1">
      <alignment vertical="center" wrapText="1"/>
    </xf>
    <xf numFmtId="0" fontId="47" fillId="2" borderId="0" xfId="0" applyFont="1" applyFill="1" applyBorder="1" applyAlignment="1">
      <alignment vertical="center"/>
    </xf>
    <xf numFmtId="0" fontId="30" fillId="3" borderId="0" xfId="0" applyFont="1" applyFill="1" applyBorder="1" applyAlignment="1"/>
    <xf numFmtId="0" fontId="30" fillId="3" borderId="0" xfId="0" applyFont="1" applyFill="1" applyBorder="1"/>
    <xf numFmtId="165" fontId="30" fillId="3" borderId="0" xfId="1" applyNumberFormat="1" applyFont="1" applyFill="1" applyBorder="1"/>
    <xf numFmtId="0" fontId="35" fillId="2" borderId="0" xfId="0" applyFont="1" applyFill="1" applyBorder="1" applyAlignment="1">
      <alignment horizontal="center"/>
    </xf>
    <xf numFmtId="0" fontId="32" fillId="2" borderId="5" xfId="0" applyFont="1" applyFill="1" applyBorder="1" applyAlignment="1">
      <alignment horizontal="left" vertical="top"/>
    </xf>
    <xf numFmtId="165" fontId="35" fillId="2" borderId="5" xfId="1" applyNumberFormat="1" applyFont="1" applyFill="1" applyBorder="1"/>
    <xf numFmtId="170" fontId="0" fillId="2" borderId="0" xfId="0" applyNumberFormat="1" applyFont="1" applyFill="1" applyBorder="1"/>
    <xf numFmtId="165" fontId="33" fillId="2" borderId="0" xfId="0" applyNumberFormat="1" applyFont="1" applyFill="1" applyBorder="1"/>
    <xf numFmtId="165" fontId="0" fillId="2" borderId="0" xfId="0" applyNumberFormat="1" applyFont="1" applyFill="1" applyBorder="1"/>
    <xf numFmtId="0" fontId="34" fillId="2" borderId="0" xfId="0" applyFont="1" applyFill="1" applyBorder="1" applyAlignment="1">
      <alignment horizontal="center" vertical="top"/>
    </xf>
    <xf numFmtId="0" fontId="32" fillId="2" borderId="5" xfId="0" applyFont="1" applyFill="1" applyBorder="1" applyAlignment="1">
      <alignment horizontal="center" vertical="top"/>
    </xf>
    <xf numFmtId="165" fontId="33" fillId="4" borderId="0" xfId="1" applyNumberFormat="1" applyFont="1" applyFill="1" applyBorder="1"/>
    <xf numFmtId="0" fontId="35" fillId="2" borderId="5" xfId="0" applyFont="1" applyFill="1" applyBorder="1"/>
    <xf numFmtId="165" fontId="33" fillId="2" borderId="0" xfId="1" applyNumberFormat="1" applyFont="1" applyFill="1"/>
    <xf numFmtId="0" fontId="47" fillId="2" borderId="0" xfId="0" applyFont="1" applyFill="1" applyBorder="1" applyAlignment="1">
      <alignment vertical="center" wrapText="1"/>
    </xf>
    <xf numFmtId="165" fontId="34" fillId="2" borderId="0" xfId="1" applyNumberFormat="1" applyFont="1" applyFill="1" applyBorder="1" applyAlignment="1">
      <alignment horizontal="left" vertical="top" wrapText="1"/>
    </xf>
    <xf numFmtId="0" fontId="35" fillId="2" borderId="5" xfId="0" applyFont="1" applyFill="1" applyBorder="1" applyAlignment="1">
      <alignment horizontal="center"/>
    </xf>
    <xf numFmtId="165" fontId="35" fillId="2" borderId="5" xfId="1" applyNumberFormat="1" applyFont="1" applyFill="1" applyBorder="1" applyAlignment="1">
      <alignment horizontal="left" vertical="top" wrapText="1"/>
    </xf>
    <xf numFmtId="0" fontId="33" fillId="2" borderId="0" xfId="0" applyFont="1" applyFill="1" applyBorder="1" applyAlignment="1">
      <alignment horizontal="left"/>
    </xf>
    <xf numFmtId="0" fontId="30" fillId="3" borderId="15" xfId="0" applyFont="1" applyFill="1" applyBorder="1" applyAlignment="1">
      <alignment horizontal="left" vertical="center" wrapText="1"/>
    </xf>
    <xf numFmtId="0" fontId="33" fillId="2" borderId="0" xfId="14" applyFont="1" applyFill="1" applyAlignment="1">
      <alignment vertical="center" wrapText="1"/>
    </xf>
    <xf numFmtId="0" fontId="34" fillId="2" borderId="0" xfId="14" applyFont="1" applyFill="1" applyAlignment="1">
      <alignment horizontal="left" vertical="center" wrapText="1"/>
    </xf>
    <xf numFmtId="0" fontId="35" fillId="2" borderId="0" xfId="0" applyFont="1" applyFill="1" applyAlignment="1">
      <alignment vertical="center"/>
    </xf>
    <xf numFmtId="0" fontId="33" fillId="2" borderId="0" xfId="14" applyFont="1" applyFill="1" applyAlignment="1">
      <alignment horizontal="left" vertical="center" wrapText="1"/>
    </xf>
    <xf numFmtId="165" fontId="34" fillId="4" borderId="0" xfId="1" applyNumberFormat="1" applyFont="1" applyFill="1" applyBorder="1" applyAlignment="1">
      <alignment horizontal="left" vertical="top" wrapText="1"/>
    </xf>
    <xf numFmtId="165" fontId="34" fillId="2" borderId="0" xfId="1" applyNumberFormat="1" applyFont="1" applyFill="1" applyBorder="1" applyAlignment="1">
      <alignment horizontal="center" vertical="top" wrapText="1"/>
    </xf>
    <xf numFmtId="0" fontId="33" fillId="2" borderId="0" xfId="1" applyNumberFormat="1" applyFont="1" applyFill="1" applyBorder="1"/>
    <xf numFmtId="165" fontId="35" fillId="4" borderId="5" xfId="1" applyNumberFormat="1" applyFont="1" applyFill="1" applyBorder="1"/>
    <xf numFmtId="9" fontId="30" fillId="3" borderId="0" xfId="0" applyNumberFormat="1" applyFont="1" applyFill="1" applyBorder="1" applyAlignment="1">
      <alignment horizontal="center" vertical="center" wrapText="1"/>
    </xf>
    <xf numFmtId="0" fontId="34" fillId="2" borderId="0" xfId="0" applyFont="1" applyFill="1" applyBorder="1" applyAlignment="1">
      <alignment vertical="center" wrapText="1"/>
    </xf>
    <xf numFmtId="0" fontId="30" fillId="2" borderId="0" xfId="0" applyFont="1" applyFill="1" applyBorder="1" applyAlignment="1">
      <alignment vertical="center"/>
    </xf>
    <xf numFmtId="0" fontId="30" fillId="3" borderId="0" xfId="0" applyFont="1" applyFill="1"/>
    <xf numFmtId="0" fontId="30" fillId="3" borderId="0" xfId="0" applyFont="1" applyFill="1" applyAlignment="1">
      <alignment horizontal="left" vertical="top"/>
    </xf>
    <xf numFmtId="0" fontId="30" fillId="3" borderId="0" xfId="0" applyFont="1" applyFill="1" applyBorder="1" applyAlignment="1">
      <alignment horizontal="center"/>
    </xf>
    <xf numFmtId="0" fontId="30" fillId="3" borderId="0" xfId="0" applyFont="1" applyFill="1" applyBorder="1" applyAlignment="1">
      <alignment horizontal="left" vertical="top"/>
    </xf>
    <xf numFmtId="0" fontId="32" fillId="2" borderId="5" xfId="0" applyFont="1" applyFill="1" applyBorder="1" applyAlignment="1">
      <alignment horizontal="center" vertical="center"/>
    </xf>
    <xf numFmtId="0" fontId="30" fillId="3" borderId="3" xfId="0" applyFont="1" applyFill="1" applyBorder="1" applyAlignment="1">
      <alignment vertical="center" wrapText="1"/>
    </xf>
    <xf numFmtId="0" fontId="35" fillId="2" borderId="1" xfId="0" applyFont="1" applyFill="1" applyBorder="1" applyAlignment="1">
      <alignment horizontal="center"/>
    </xf>
    <xf numFmtId="0" fontId="35" fillId="2" borderId="1" xfId="0" applyFont="1" applyFill="1" applyBorder="1" applyAlignment="1">
      <alignment horizontal="left"/>
    </xf>
    <xf numFmtId="0" fontId="34" fillId="5" borderId="1" xfId="0" applyFont="1" applyFill="1" applyBorder="1" applyAlignment="1">
      <alignment horizontal="left" vertical="top" wrapText="1"/>
    </xf>
    <xf numFmtId="165" fontId="34" fillId="2" borderId="1" xfId="1" applyNumberFormat="1" applyFont="1" applyFill="1" applyBorder="1" applyAlignment="1">
      <alignment horizontal="left" vertical="top" wrapText="1"/>
    </xf>
    <xf numFmtId="0" fontId="43" fillId="2" borderId="0" xfId="0" applyFont="1" applyFill="1" applyBorder="1" applyAlignment="1">
      <alignment horizontal="left"/>
    </xf>
    <xf numFmtId="165" fontId="34" fillId="5" borderId="0" xfId="1" applyNumberFormat="1" applyFont="1" applyFill="1" applyBorder="1" applyAlignment="1">
      <alignment horizontal="left" vertical="top" wrapText="1"/>
    </xf>
    <xf numFmtId="0" fontId="33" fillId="2" borderId="1" xfId="0" applyFont="1" applyFill="1" applyBorder="1" applyAlignment="1">
      <alignment horizontal="left"/>
    </xf>
    <xf numFmtId="0" fontId="33" fillId="5" borderId="0" xfId="0" applyFont="1" applyFill="1" applyBorder="1"/>
    <xf numFmtId="165" fontId="34" fillId="4" borderId="0" xfId="1" applyNumberFormat="1" applyFont="1" applyFill="1" applyAlignment="1">
      <alignment horizontal="left" vertical="top" wrapText="1"/>
    </xf>
    <xf numFmtId="0" fontId="34" fillId="2" borderId="0" xfId="0" applyFont="1" applyFill="1" applyAlignment="1">
      <alignment horizontal="left" vertical="top" wrapText="1" indent="3"/>
    </xf>
    <xf numFmtId="165" fontId="34" fillId="2" borderId="0" xfId="1" applyNumberFormat="1" applyFont="1" applyFill="1" applyAlignment="1">
      <alignment horizontal="right" vertical="top" wrapText="1"/>
    </xf>
    <xf numFmtId="165" fontId="34" fillId="2" borderId="0" xfId="1" applyNumberFormat="1" applyFont="1" applyFill="1" applyAlignment="1">
      <alignment horizontal="left" vertical="top" wrapText="1"/>
    </xf>
    <xf numFmtId="0" fontId="35" fillId="2" borderId="0" xfId="0" applyFont="1" applyFill="1" applyAlignment="1">
      <alignment horizontal="center"/>
    </xf>
    <xf numFmtId="165" fontId="33" fillId="2" borderId="0" xfId="1" applyNumberFormat="1" applyFont="1" applyFill="1" applyAlignment="1">
      <alignment wrapText="1"/>
    </xf>
    <xf numFmtId="0" fontId="35" fillId="2" borderId="5" xfId="0" applyFont="1" applyFill="1" applyBorder="1" applyAlignment="1">
      <alignment horizontal="left"/>
    </xf>
    <xf numFmtId="165" fontId="35" fillId="2" borderId="5" xfId="1" applyNumberFormat="1" applyFont="1" applyFill="1" applyBorder="1" applyAlignment="1">
      <alignment horizontal="right" wrapText="1"/>
    </xf>
    <xf numFmtId="0" fontId="30" fillId="3" borderId="21" xfId="0" applyFont="1" applyFill="1" applyBorder="1" applyAlignment="1">
      <alignment horizontal="left" vertical="center" wrapText="1"/>
    </xf>
    <xf numFmtId="0" fontId="30" fillId="3" borderId="16" xfId="5" applyFont="1" applyFill="1" applyBorder="1" applyAlignment="1">
      <alignment horizontal="center" vertical="center" wrapText="1"/>
    </xf>
    <xf numFmtId="0" fontId="30" fillId="3" borderId="0" xfId="5" applyFont="1" applyFill="1" applyAlignment="1">
      <alignment horizontal="center" vertical="center" wrapText="1"/>
    </xf>
    <xf numFmtId="0" fontId="40" fillId="2" borderId="0" xfId="0" applyFont="1" applyFill="1" applyAlignment="1">
      <alignment horizontal="left" vertical="top" wrapText="1" indent="1"/>
    </xf>
    <xf numFmtId="165" fontId="40" fillId="14" borderId="0" xfId="1" applyNumberFormat="1" applyFont="1" applyFill="1" applyAlignment="1">
      <alignment horizontal="left" vertical="top" wrapText="1" indent="1"/>
    </xf>
    <xf numFmtId="165" fontId="34" fillId="14" borderId="0" xfId="1" applyNumberFormat="1" applyFont="1" applyFill="1" applyAlignment="1">
      <alignment horizontal="right" vertical="top" wrapText="1"/>
    </xf>
    <xf numFmtId="165" fontId="40" fillId="2" borderId="0" xfId="1" applyNumberFormat="1" applyFont="1" applyFill="1" applyAlignment="1">
      <alignment horizontal="left" vertical="top" wrapText="1" indent="1"/>
    </xf>
    <xf numFmtId="165" fontId="34" fillId="14" borderId="0" xfId="1" applyNumberFormat="1" applyFont="1" applyFill="1" applyAlignment="1">
      <alignment horizontal="left" vertical="top" wrapText="1"/>
    </xf>
    <xf numFmtId="0" fontId="34" fillId="2" borderId="2" xfId="0" applyFont="1" applyFill="1" applyBorder="1" applyAlignment="1">
      <alignment horizontal="left" vertical="top" wrapText="1"/>
    </xf>
    <xf numFmtId="165" fontId="34" fillId="2" borderId="2" xfId="1" applyNumberFormat="1" applyFont="1" applyFill="1" applyBorder="1" applyAlignment="1">
      <alignment horizontal="left" vertical="top" wrapText="1"/>
    </xf>
    <xf numFmtId="0" fontId="33" fillId="3" borderId="18" xfId="0" applyFont="1" applyFill="1" applyBorder="1" applyAlignment="1">
      <alignment horizontal="center"/>
    </xf>
    <xf numFmtId="0" fontId="33" fillId="3" borderId="21" xfId="0" applyFont="1" applyFill="1" applyBorder="1" applyAlignment="1">
      <alignment horizontal="center" vertical="center"/>
    </xf>
    <xf numFmtId="0" fontId="33" fillId="10" borderId="0" xfId="0" applyFont="1" applyFill="1"/>
    <xf numFmtId="168" fontId="33" fillId="0" borderId="0" xfId="0" applyNumberFormat="1" applyFont="1"/>
    <xf numFmtId="0" fontId="33" fillId="0" borderId="0" xfId="0" quotePrefix="1" applyFont="1" applyAlignment="1">
      <alignment horizontal="left"/>
    </xf>
    <xf numFmtId="0" fontId="33" fillId="0" borderId="2" xfId="0" quotePrefix="1" applyFont="1" applyBorder="1" applyAlignment="1">
      <alignment horizontal="left"/>
    </xf>
    <xf numFmtId="168" fontId="33" fillId="0" borderId="2" xfId="0" applyNumberFormat="1" applyFont="1" applyBorder="1"/>
    <xf numFmtId="0" fontId="33" fillId="10" borderId="2" xfId="0" applyFont="1" applyFill="1" applyBorder="1"/>
    <xf numFmtId="14" fontId="47" fillId="0" borderId="0" xfId="0" applyNumberFormat="1" applyFont="1" applyAlignment="1">
      <alignment horizontal="left" vertical="center"/>
    </xf>
    <xf numFmtId="14" fontId="38" fillId="2" borderId="0" xfId="0" applyNumberFormat="1" applyFont="1" applyFill="1" applyAlignment="1">
      <alignment horizontal="left" vertical="center"/>
    </xf>
    <xf numFmtId="1" fontId="38" fillId="2" borderId="0" xfId="0" applyNumberFormat="1" applyFont="1" applyFill="1" applyAlignment="1">
      <alignment horizontal="left" vertical="center"/>
    </xf>
    <xf numFmtId="14" fontId="38" fillId="0" borderId="0" xfId="0" applyNumberFormat="1" applyFont="1" applyAlignment="1">
      <alignment horizontal="left" vertical="center"/>
    </xf>
    <xf numFmtId="14" fontId="30" fillId="3" borderId="8" xfId="0" applyNumberFormat="1" applyFont="1" applyFill="1" applyBorder="1" applyAlignment="1">
      <alignment horizontal="left" vertical="center"/>
    </xf>
    <xf numFmtId="0" fontId="0" fillId="0" borderId="0" xfId="0" applyFont="1" applyAlignment="1">
      <alignment horizontal="center" vertical="center" wrapText="1"/>
    </xf>
    <xf numFmtId="14" fontId="30" fillId="3" borderId="0" xfId="0" applyNumberFormat="1" applyFont="1" applyFill="1" applyAlignment="1">
      <alignment horizontal="left" vertical="center"/>
    </xf>
    <xf numFmtId="0" fontId="33" fillId="3" borderId="21" xfId="0" applyFont="1" applyFill="1" applyBorder="1" applyAlignment="1">
      <alignment horizontal="center"/>
    </xf>
    <xf numFmtId="0" fontId="30" fillId="3" borderId="16" xfId="0" applyFont="1" applyFill="1" applyBorder="1" applyAlignment="1">
      <alignment horizontal="center" wrapText="1"/>
    </xf>
    <xf numFmtId="0" fontId="47" fillId="0" borderId="0" xfId="0" applyFont="1" applyAlignment="1">
      <alignment horizontal="center" wrapText="1"/>
    </xf>
    <xf numFmtId="0" fontId="33" fillId="11" borderId="0" xfId="0" applyFont="1" applyFill="1"/>
    <xf numFmtId="165" fontId="33" fillId="11" borderId="0" xfId="1" applyNumberFormat="1" applyFont="1" applyFill="1"/>
    <xf numFmtId="0" fontId="35" fillId="0" borderId="0" xfId="0" applyFont="1" applyFill="1" applyAlignment="1">
      <alignment wrapText="1"/>
    </xf>
    <xf numFmtId="0" fontId="35" fillId="0" borderId="2" xfId="0" applyFont="1" applyFill="1" applyBorder="1" applyAlignment="1">
      <alignment wrapText="1"/>
    </xf>
    <xf numFmtId="168" fontId="35" fillId="0" borderId="2" xfId="0" applyNumberFormat="1" applyFont="1" applyBorder="1"/>
    <xf numFmtId="0" fontId="30" fillId="3" borderId="8" xfId="0" applyFont="1" applyFill="1" applyBorder="1" applyAlignment="1">
      <alignment vertical="center"/>
    </xf>
    <xf numFmtId="0" fontId="33" fillId="0" borderId="33" xfId="0" applyFont="1" applyBorder="1"/>
    <xf numFmtId="168" fontId="33" fillId="0" borderId="33" xfId="0" applyNumberFormat="1" applyFont="1" applyBorder="1"/>
    <xf numFmtId="0" fontId="33" fillId="0" borderId="0" xfId="0" applyFont="1" applyAlignment="1">
      <alignment horizontal="left" vertical="center" wrapText="1" indent="1"/>
    </xf>
    <xf numFmtId="0" fontId="33" fillId="0" borderId="2" xfId="0" applyFont="1" applyBorder="1" applyAlignment="1">
      <alignment horizontal="left" vertical="center" wrapText="1" indent="1"/>
    </xf>
    <xf numFmtId="0" fontId="47" fillId="3" borderId="0" xfId="0" applyFont="1" applyFill="1" applyAlignment="1">
      <alignment horizontal="center" vertical="center" wrapText="1"/>
    </xf>
    <xf numFmtId="14" fontId="30" fillId="3" borderId="0" xfId="0" applyNumberFormat="1" applyFont="1" applyFill="1" applyAlignment="1">
      <alignment horizontal="center" vertical="center" wrapText="1"/>
    </xf>
    <xf numFmtId="0" fontId="33" fillId="2" borderId="0" xfId="0" applyFont="1" applyFill="1" applyAlignment="1">
      <alignment horizontal="left" vertical="center"/>
    </xf>
    <xf numFmtId="0" fontId="33" fillId="2" borderId="1" xfId="0" applyFont="1" applyFill="1" applyBorder="1" applyAlignment="1">
      <alignment horizontal="left" vertical="center"/>
    </xf>
    <xf numFmtId="165" fontId="34" fillId="5" borderId="1" xfId="1" applyNumberFormat="1" applyFont="1" applyFill="1" applyBorder="1" applyAlignment="1">
      <alignment horizontal="left" vertical="top" wrapText="1"/>
    </xf>
    <xf numFmtId="0" fontId="33" fillId="2" borderId="0" xfId="0" applyFont="1" applyFill="1" applyAlignment="1">
      <alignment horizontal="left"/>
    </xf>
    <xf numFmtId="0" fontId="30" fillId="3" borderId="24" xfId="0" applyFont="1" applyFill="1" applyBorder="1" applyAlignment="1">
      <alignment vertical="top" wrapText="1"/>
    </xf>
    <xf numFmtId="0" fontId="32" fillId="2" borderId="0" xfId="0" applyFont="1" applyFill="1" applyBorder="1" applyAlignment="1">
      <alignment horizontal="left" vertical="center" wrapText="1"/>
    </xf>
    <xf numFmtId="0" fontId="34" fillId="2" borderId="0" xfId="0" applyFont="1" applyFill="1" applyBorder="1" applyAlignment="1">
      <alignment horizontal="left" vertical="center" indent="1"/>
    </xf>
    <xf numFmtId="0" fontId="40" fillId="2" borderId="0" xfId="0" applyFont="1" applyFill="1" applyBorder="1" applyAlignment="1">
      <alignment horizontal="left" vertical="center" indent="3"/>
    </xf>
    <xf numFmtId="0" fontId="40" fillId="2" borderId="0" xfId="0" applyFont="1" applyFill="1" applyBorder="1" applyAlignment="1">
      <alignment horizontal="left" vertical="center" wrapText="1" indent="3"/>
    </xf>
    <xf numFmtId="0" fontId="33" fillId="2" borderId="0" xfId="0" applyFont="1" applyFill="1" applyBorder="1" applyAlignment="1">
      <alignment horizontal="left" vertical="center" indent="1"/>
    </xf>
    <xf numFmtId="0" fontId="35" fillId="2" borderId="0" xfId="0" applyFont="1" applyFill="1" applyBorder="1" applyAlignment="1">
      <alignment horizontal="left" vertical="center" wrapText="1"/>
    </xf>
    <xf numFmtId="0" fontId="33" fillId="2" borderId="0" xfId="0" applyFont="1" applyFill="1" applyBorder="1" applyAlignment="1">
      <alignment horizontal="left" vertical="center" wrapText="1" indent="1"/>
    </xf>
    <xf numFmtId="0" fontId="35" fillId="2" borderId="5" xfId="0" applyFont="1" applyFill="1" applyBorder="1" applyAlignment="1">
      <alignment horizontal="left" vertical="center"/>
    </xf>
    <xf numFmtId="165" fontId="35" fillId="4" borderId="5" xfId="1" applyNumberFormat="1" applyFont="1" applyFill="1" applyBorder="1" applyAlignment="1">
      <alignment horizontal="left" vertical="top" wrapText="1"/>
    </xf>
    <xf numFmtId="0" fontId="34" fillId="2" borderId="0" xfId="0" applyFont="1" applyFill="1" applyAlignment="1">
      <alignment vertical="top"/>
    </xf>
    <xf numFmtId="0" fontId="30" fillId="3" borderId="24" xfId="0" applyFont="1" applyFill="1" applyBorder="1" applyAlignment="1">
      <alignment wrapText="1"/>
    </xf>
    <xf numFmtId="0" fontId="32" fillId="2" borderId="1" xfId="0" applyFont="1" applyFill="1" applyBorder="1" applyAlignment="1">
      <alignment horizontal="left" vertical="center" wrapText="1"/>
    </xf>
    <xf numFmtId="165" fontId="33" fillId="2" borderId="1" xfId="1" applyNumberFormat="1" applyFont="1" applyFill="1" applyBorder="1" applyAlignment="1">
      <alignment horizontal="left" vertical="top" wrapText="1"/>
    </xf>
    <xf numFmtId="0" fontId="34" fillId="2" borderId="1" xfId="0" applyFont="1" applyFill="1" applyBorder="1" applyAlignment="1">
      <alignment horizontal="left" vertical="center" indent="1"/>
    </xf>
    <xf numFmtId="165" fontId="33" fillId="4" borderId="1" xfId="1" applyNumberFormat="1" applyFont="1" applyFill="1" applyBorder="1" applyAlignment="1">
      <alignment horizontal="left" vertical="top" wrapText="1"/>
    </xf>
    <xf numFmtId="0" fontId="32" fillId="2" borderId="4" xfId="0" applyFont="1" applyFill="1" applyBorder="1" applyAlignment="1">
      <alignment horizontal="left" vertical="center" wrapText="1"/>
    </xf>
    <xf numFmtId="0" fontId="34" fillId="2" borderId="0" xfId="0" applyFont="1" applyFill="1" applyBorder="1" applyAlignment="1">
      <alignment vertical="top"/>
    </xf>
    <xf numFmtId="0" fontId="58" fillId="2" borderId="0" xfId="0" applyFont="1" applyFill="1" applyBorder="1" applyAlignment="1">
      <alignment horizontal="left" vertical="center" indent="3"/>
    </xf>
    <xf numFmtId="0" fontId="38" fillId="2" borderId="0" xfId="0" applyFont="1" applyFill="1" applyBorder="1" applyAlignment="1">
      <alignment horizontal="left" vertical="center" indent="1"/>
    </xf>
    <xf numFmtId="0" fontId="58" fillId="2" borderId="0" xfId="0" applyFont="1" applyFill="1" applyBorder="1" applyAlignment="1">
      <alignment horizontal="left" vertical="center" wrapText="1" indent="3"/>
    </xf>
    <xf numFmtId="0" fontId="0" fillId="2" borderId="0" xfId="0" applyFont="1" applyFill="1" applyBorder="1" applyAlignment="1">
      <alignment horizontal="left" vertical="center" indent="1"/>
    </xf>
    <xf numFmtId="0" fontId="49" fillId="2" borderId="0" xfId="0" applyFont="1" applyFill="1" applyBorder="1" applyAlignment="1">
      <alignment horizontal="left" vertical="center" wrapText="1"/>
    </xf>
    <xf numFmtId="0" fontId="0" fillId="2" borderId="0" xfId="0" applyFont="1" applyFill="1" applyBorder="1" applyAlignment="1">
      <alignment horizontal="left" vertical="center" wrapText="1" indent="1"/>
    </xf>
    <xf numFmtId="0" fontId="49" fillId="2" borderId="0" xfId="0" applyFont="1" applyFill="1" applyBorder="1" applyAlignment="1">
      <alignment horizontal="left" vertical="center"/>
    </xf>
    <xf numFmtId="165" fontId="49" fillId="2" borderId="0" xfId="1" applyNumberFormat="1" applyFont="1" applyFill="1" applyBorder="1"/>
    <xf numFmtId="165" fontId="35" fillId="2" borderId="0" xfId="1" applyNumberFormat="1" applyFont="1" applyFill="1" applyBorder="1" applyAlignment="1">
      <alignment horizontal="left" vertical="top" wrapText="1"/>
    </xf>
    <xf numFmtId="0" fontId="30" fillId="3" borderId="3" xfId="0" applyFont="1" applyFill="1" applyBorder="1" applyAlignment="1">
      <alignment wrapText="1"/>
    </xf>
    <xf numFmtId="0" fontId="30" fillId="3" borderId="37" xfId="0" applyFont="1" applyFill="1" applyBorder="1" applyAlignment="1">
      <alignment horizontal="center" wrapText="1"/>
    </xf>
    <xf numFmtId="0" fontId="33" fillId="2" borderId="0" xfId="0" applyFont="1" applyFill="1" applyAlignment="1">
      <alignment horizontal="left" vertical="center" wrapText="1"/>
    </xf>
    <xf numFmtId="0" fontId="33" fillId="2" borderId="1" xfId="0" applyFont="1" applyFill="1" applyBorder="1" applyAlignment="1">
      <alignment horizontal="left" vertical="center" wrapText="1"/>
    </xf>
    <xf numFmtId="0" fontId="34" fillId="2" borderId="7" xfId="0" applyFont="1" applyFill="1" applyBorder="1" applyAlignment="1">
      <alignment horizontal="left" vertical="center" indent="3"/>
    </xf>
    <xf numFmtId="0" fontId="33" fillId="2" borderId="7" xfId="0" applyFont="1" applyFill="1" applyBorder="1"/>
    <xf numFmtId="0" fontId="33" fillId="2" borderId="7" xfId="0" applyFont="1" applyFill="1" applyBorder="1" applyAlignment="1">
      <alignment horizontal="center" vertical="center"/>
    </xf>
    <xf numFmtId="0" fontId="43" fillId="2" borderId="7" xfId="0" applyFont="1" applyFill="1" applyBorder="1"/>
    <xf numFmtId="0" fontId="43" fillId="2" borderId="7" xfId="0" applyFont="1" applyFill="1" applyBorder="1" applyAlignment="1">
      <alignment wrapText="1"/>
    </xf>
    <xf numFmtId="0" fontId="40" fillId="2" borderId="0" xfId="0" applyFont="1" applyFill="1" applyAlignment="1">
      <alignment horizontal="left" vertical="center" wrapText="1" indent="3"/>
    </xf>
    <xf numFmtId="0" fontId="34" fillId="2" borderId="0" xfId="0" applyFont="1" applyFill="1" applyAlignment="1">
      <alignment horizontal="left" vertical="center" indent="1"/>
    </xf>
    <xf numFmtId="0" fontId="58" fillId="2" borderId="0" xfId="0" applyFont="1" applyFill="1" applyAlignment="1">
      <alignment horizontal="left" vertical="center" wrapText="1" indent="3"/>
    </xf>
    <xf numFmtId="0" fontId="0" fillId="2" borderId="0" xfId="0" applyFont="1" applyFill="1" applyAlignment="1">
      <alignment horizontal="left" vertical="center" indent="1"/>
    </xf>
    <xf numFmtId="0" fontId="38" fillId="2" borderId="0" xfId="0" applyFont="1" applyFill="1" applyAlignment="1">
      <alignment horizontal="left" vertical="center" indent="1"/>
    </xf>
    <xf numFmtId="0" fontId="49" fillId="2" borderId="0" xfId="0" applyFont="1" applyFill="1" applyAlignment="1">
      <alignment horizontal="left" vertical="center" wrapText="1"/>
    </xf>
    <xf numFmtId="0" fontId="0" fillId="2" borderId="0" xfId="0" applyFont="1" applyFill="1" applyAlignment="1">
      <alignment horizontal="left" vertical="center" wrapText="1" indent="1"/>
    </xf>
    <xf numFmtId="0" fontId="49" fillId="2" borderId="0" xfId="0" applyFont="1" applyFill="1" applyAlignment="1">
      <alignment horizontal="left" vertical="center"/>
    </xf>
    <xf numFmtId="0" fontId="30" fillId="3" borderId="0" xfId="0" applyFont="1" applyFill="1" applyBorder="1" applyAlignment="1">
      <alignment wrapText="1"/>
    </xf>
    <xf numFmtId="165" fontId="33" fillId="2" borderId="0" xfId="1" applyNumberFormat="1" applyFont="1" applyFill="1" applyBorder="1" applyAlignment="1">
      <alignment vertical="center" wrapText="1"/>
    </xf>
    <xf numFmtId="0" fontId="33" fillId="2" borderId="0" xfId="0" applyFont="1" applyFill="1" applyBorder="1" applyAlignment="1">
      <alignment horizontal="left" vertical="center" wrapText="1"/>
    </xf>
    <xf numFmtId="0" fontId="28" fillId="2" borderId="0" xfId="16" applyFont="1" applyFill="1"/>
    <xf numFmtId="0" fontId="30" fillId="3" borderId="18" xfId="16" applyFont="1" applyFill="1" applyBorder="1" applyAlignment="1">
      <alignment horizontal="center" vertical="center" wrapText="1"/>
    </xf>
    <xf numFmtId="49" fontId="30" fillId="3" borderId="19" xfId="16" applyNumberFormat="1" applyFont="1" applyFill="1" applyBorder="1" applyAlignment="1">
      <alignment horizontal="center" vertical="top" wrapText="1"/>
    </xf>
    <xf numFmtId="49" fontId="30" fillId="3" borderId="37" xfId="16" applyNumberFormat="1" applyFont="1" applyFill="1" applyBorder="1" applyAlignment="1">
      <alignment horizontal="center" vertical="top" wrapText="1"/>
    </xf>
    <xf numFmtId="49" fontId="30" fillId="3" borderId="30" xfId="16" applyNumberFormat="1" applyFont="1" applyFill="1" applyBorder="1" applyAlignment="1">
      <alignment horizontal="center" vertical="top" wrapText="1"/>
    </xf>
    <xf numFmtId="0" fontId="33" fillId="5" borderId="0" xfId="16" applyFont="1" applyFill="1"/>
    <xf numFmtId="0" fontId="60" fillId="5" borderId="0" xfId="16" applyFont="1" applyFill="1"/>
    <xf numFmtId="0" fontId="32" fillId="5" borderId="0" xfId="16" applyFont="1" applyFill="1" applyAlignment="1">
      <alignment horizontal="left" vertical="top" wrapText="1"/>
    </xf>
    <xf numFmtId="165" fontId="35" fillId="5" borderId="0" xfId="17" applyNumberFormat="1" applyFont="1" applyFill="1" applyBorder="1" applyAlignment="1">
      <alignment horizontal="right" vertical="top" wrapText="1"/>
    </xf>
    <xf numFmtId="0" fontId="32" fillId="12" borderId="9" xfId="16" applyFont="1" applyFill="1" applyBorder="1" applyAlignment="1">
      <alignment horizontal="left" vertical="top" wrapText="1"/>
    </xf>
    <xf numFmtId="165" fontId="35" fillId="12" borderId="0" xfId="17" applyNumberFormat="1" applyFont="1" applyFill="1" applyBorder="1" applyAlignment="1">
      <alignment horizontal="right" vertical="top" wrapText="1"/>
    </xf>
    <xf numFmtId="0" fontId="33" fillId="12" borderId="0" xfId="16" applyFont="1" applyFill="1"/>
    <xf numFmtId="0" fontId="33" fillId="2" borderId="0" xfId="16" applyFont="1" applyFill="1" applyAlignment="1">
      <alignment horizontal="center" vertical="center"/>
    </xf>
    <xf numFmtId="0" fontId="33" fillId="2" borderId="0" xfId="16" applyFont="1" applyFill="1" applyAlignment="1">
      <alignment wrapText="1"/>
    </xf>
    <xf numFmtId="178" fontId="34" fillId="2" borderId="0" xfId="18" applyNumberFormat="1" applyFont="1" applyFill="1" applyBorder="1" applyAlignment="1">
      <alignment vertical="center" wrapText="1"/>
    </xf>
    <xf numFmtId="178" fontId="34" fillId="2" borderId="0" xfId="18" applyNumberFormat="1" applyFont="1" applyFill="1" applyBorder="1" applyAlignment="1">
      <alignment horizontal="left" vertical="top" wrapText="1"/>
    </xf>
    <xf numFmtId="178" fontId="34" fillId="2" borderId="9" xfId="18" applyNumberFormat="1" applyFont="1" applyFill="1" applyBorder="1" applyAlignment="1">
      <alignment horizontal="left" vertical="top" wrapText="1"/>
    </xf>
    <xf numFmtId="0" fontId="35" fillId="2" borderId="0" xfId="16" applyFont="1" applyFill="1" applyAlignment="1">
      <alignment horizontal="center" vertical="center"/>
    </xf>
    <xf numFmtId="0" fontId="35" fillId="2" borderId="0" xfId="16" applyFont="1" applyFill="1" applyAlignment="1">
      <alignment horizontal="left" indent="1"/>
    </xf>
    <xf numFmtId="178" fontId="32" fillId="2" borderId="0" xfId="18" applyNumberFormat="1" applyFont="1" applyFill="1" applyBorder="1" applyAlignment="1">
      <alignment horizontal="left" vertical="top" wrapText="1"/>
    </xf>
    <xf numFmtId="178" fontId="32" fillId="2" borderId="9" xfId="18" applyNumberFormat="1" applyFont="1" applyFill="1" applyBorder="1" applyAlignment="1">
      <alignment horizontal="left" vertical="top" wrapText="1"/>
    </xf>
    <xf numFmtId="0" fontId="61" fillId="2" borderId="0" xfId="16" applyFont="1" applyFill="1" applyAlignment="1">
      <alignment horizontal="left" indent="2"/>
    </xf>
    <xf numFmtId="0" fontId="33" fillId="2" borderId="0" xfId="16" applyFont="1" applyFill="1" applyAlignment="1">
      <alignment horizontal="left" indent="3"/>
    </xf>
    <xf numFmtId="178" fontId="33" fillId="2" borderId="0" xfId="18" applyNumberFormat="1" applyFont="1" applyFill="1" applyBorder="1" applyAlignment="1">
      <alignment horizontal="right" vertical="top" wrapText="1"/>
    </xf>
    <xf numFmtId="178" fontId="33" fillId="2" borderId="0" xfId="18" applyNumberFormat="1" applyFont="1" applyFill="1" applyBorder="1"/>
    <xf numFmtId="178" fontId="33" fillId="2" borderId="0" xfId="18" applyNumberFormat="1" applyFont="1" applyFill="1"/>
    <xf numFmtId="178" fontId="35" fillId="12" borderId="0" xfId="18" applyNumberFormat="1" applyFont="1" applyFill="1" applyBorder="1" applyAlignment="1">
      <alignment horizontal="right" vertical="top" wrapText="1"/>
    </xf>
    <xf numFmtId="178" fontId="35" fillId="2" borderId="0" xfId="18" applyNumberFormat="1" applyFont="1" applyFill="1" applyBorder="1" applyAlignment="1">
      <alignment horizontal="right" vertical="top" wrapText="1"/>
    </xf>
    <xf numFmtId="0" fontId="33" fillId="2" borderId="0" xfId="16" applyFont="1" applyFill="1" applyAlignment="1">
      <alignment horizontal="left" indent="4"/>
    </xf>
    <xf numFmtId="178" fontId="33" fillId="2" borderId="9" xfId="18" applyNumberFormat="1" applyFont="1" applyFill="1" applyBorder="1"/>
    <xf numFmtId="0" fontId="33" fillId="2" borderId="0" xfId="16" applyFont="1" applyFill="1" applyAlignment="1">
      <alignment horizontal="left" indent="2"/>
    </xf>
    <xf numFmtId="178" fontId="33" fillId="12" borderId="0" xfId="18" applyNumberFormat="1" applyFont="1" applyFill="1" applyBorder="1"/>
    <xf numFmtId="178" fontId="33" fillId="12" borderId="0" xfId="18" applyNumberFormat="1" applyFont="1" applyFill="1"/>
    <xf numFmtId="178" fontId="35" fillId="2" borderId="0" xfId="18" applyNumberFormat="1" applyFont="1" applyFill="1" applyBorder="1"/>
    <xf numFmtId="178" fontId="35" fillId="2" borderId="9" xfId="18" applyNumberFormat="1" applyFont="1" applyFill="1" applyBorder="1"/>
    <xf numFmtId="0" fontId="35" fillId="2" borderId="0" xfId="16" applyFont="1" applyFill="1" applyAlignment="1">
      <alignment horizontal="left" wrapText="1" indent="1"/>
    </xf>
    <xf numFmtId="0" fontId="35" fillId="2" borderId="17" xfId="16" applyFont="1" applyFill="1" applyBorder="1" applyAlignment="1">
      <alignment horizontal="center" vertical="center"/>
    </xf>
    <xf numFmtId="0" fontId="35" fillId="2" borderId="4" xfId="16" applyFont="1" applyFill="1" applyBorder="1" applyAlignment="1">
      <alignment horizontal="left" wrapText="1" indent="1"/>
    </xf>
    <xf numFmtId="178" fontId="33" fillId="2" borderId="4" xfId="18" applyNumberFormat="1" applyFont="1" applyFill="1" applyBorder="1"/>
    <xf numFmtId="0" fontId="35" fillId="5" borderId="0" xfId="16" applyFont="1" applyFill="1" applyAlignment="1">
      <alignment horizontal="center" vertical="center"/>
    </xf>
    <xf numFmtId="0" fontId="60" fillId="5" borderId="0" xfId="16" applyFont="1" applyFill="1" applyAlignment="1">
      <alignment wrapText="1"/>
    </xf>
    <xf numFmtId="178" fontId="33" fillId="5" borderId="0" xfId="18" applyNumberFormat="1" applyFont="1" applyFill="1" applyBorder="1"/>
    <xf numFmtId="178" fontId="33" fillId="2" borderId="0" xfId="1" applyNumberFormat="1" applyFont="1" applyFill="1"/>
    <xf numFmtId="0" fontId="35" fillId="2" borderId="4" xfId="16" applyFont="1" applyFill="1" applyBorder="1" applyAlignment="1">
      <alignment horizontal="center" vertical="center"/>
    </xf>
    <xf numFmtId="0" fontId="35" fillId="2" borderId="4" xfId="16" applyFont="1" applyFill="1" applyBorder="1"/>
    <xf numFmtId="178" fontId="35" fillId="2" borderId="4" xfId="18" applyNumberFormat="1" applyFont="1" applyFill="1" applyBorder="1"/>
    <xf numFmtId="178" fontId="35" fillId="2" borderId="10" xfId="18" applyNumberFormat="1" applyFont="1" applyFill="1" applyBorder="1"/>
    <xf numFmtId="178" fontId="33" fillId="5" borderId="0" xfId="18" applyNumberFormat="1" applyFont="1" applyFill="1"/>
    <xf numFmtId="0" fontId="35" fillId="2" borderId="1" xfId="16" applyFont="1" applyFill="1" applyBorder="1" applyAlignment="1">
      <alignment horizontal="center" vertical="center"/>
    </xf>
    <xf numFmtId="0" fontId="35" fillId="2" borderId="3" xfId="16" applyFont="1" applyFill="1" applyBorder="1" applyAlignment="1">
      <alignment horizontal="center" vertical="center"/>
    </xf>
    <xf numFmtId="178" fontId="28" fillId="2" borderId="0" xfId="16" applyNumberFormat="1" applyFont="1" applyFill="1"/>
    <xf numFmtId="164" fontId="28" fillId="2" borderId="0" xfId="1" applyFont="1" applyFill="1"/>
    <xf numFmtId="164" fontId="28" fillId="3" borderId="16" xfId="1" applyFont="1" applyFill="1" applyBorder="1"/>
    <xf numFmtId="0" fontId="28" fillId="3" borderId="15" xfId="16" applyFont="1" applyFill="1" applyBorder="1"/>
    <xf numFmtId="0" fontId="30" fillId="3" borderId="0" xfId="16" applyFont="1" applyFill="1" applyAlignment="1">
      <alignment horizontal="center" vertical="center" wrapText="1"/>
    </xf>
    <xf numFmtId="49" fontId="30" fillId="3" borderId="37" xfId="16" applyNumberFormat="1" applyFont="1" applyFill="1" applyBorder="1" applyAlignment="1">
      <alignment horizontal="center" vertical="center" wrapText="1"/>
    </xf>
    <xf numFmtId="49" fontId="30" fillId="3" borderId="19" xfId="16" applyNumberFormat="1" applyFont="1" applyFill="1" applyBorder="1" applyAlignment="1">
      <alignment horizontal="center" vertical="center" wrapText="1"/>
    </xf>
    <xf numFmtId="49" fontId="30" fillId="3" borderId="15" xfId="16" applyNumberFormat="1" applyFont="1" applyFill="1" applyBorder="1" applyAlignment="1">
      <alignment horizontal="center" vertical="center" wrapText="1"/>
    </xf>
    <xf numFmtId="49" fontId="30" fillId="3" borderId="0" xfId="16" applyNumberFormat="1" applyFont="1" applyFill="1" applyAlignment="1">
      <alignment horizontal="center" vertical="top" wrapText="1"/>
    </xf>
    <xf numFmtId="49" fontId="30" fillId="3" borderId="18" xfId="16" applyNumberFormat="1" applyFont="1" applyFill="1" applyBorder="1" applyAlignment="1">
      <alignment horizontal="center" vertical="top" wrapText="1"/>
    </xf>
    <xf numFmtId="0" fontId="28" fillId="2" borderId="0" xfId="16" applyFont="1" applyFill="1" applyAlignment="1">
      <alignment horizontal="center" vertical="center"/>
    </xf>
    <xf numFmtId="0" fontId="62" fillId="2" borderId="0" xfId="16" applyFont="1" applyFill="1"/>
    <xf numFmtId="179" fontId="35" fillId="12" borderId="0" xfId="17" applyNumberFormat="1" applyFont="1" applyFill="1" applyBorder="1" applyAlignment="1">
      <alignment horizontal="right" vertical="top" wrapText="1"/>
    </xf>
    <xf numFmtId="179" fontId="33" fillId="12" borderId="0" xfId="16" applyNumberFormat="1" applyFont="1" applyFill="1"/>
    <xf numFmtId="179" fontId="33" fillId="12" borderId="8" xfId="16" applyNumberFormat="1" applyFont="1" applyFill="1" applyBorder="1"/>
    <xf numFmtId="164" fontId="32" fillId="12" borderId="8" xfId="1" applyFont="1" applyFill="1" applyBorder="1" applyAlignment="1">
      <alignment horizontal="left" vertical="top" wrapText="1"/>
    </xf>
    <xf numFmtId="179" fontId="35" fillId="12" borderId="40" xfId="17" applyNumberFormat="1" applyFont="1" applyFill="1" applyBorder="1" applyAlignment="1">
      <alignment horizontal="right" vertical="top" wrapText="1"/>
    </xf>
    <xf numFmtId="179" fontId="35" fillId="12" borderId="8" xfId="17" applyNumberFormat="1" applyFont="1" applyFill="1" applyBorder="1" applyAlignment="1">
      <alignment horizontal="right" vertical="top" wrapText="1"/>
    </xf>
    <xf numFmtId="0" fontId="28" fillId="2" borderId="0" xfId="16" applyFont="1" applyFill="1" applyAlignment="1">
      <alignment wrapText="1"/>
    </xf>
    <xf numFmtId="179" fontId="33" fillId="2" borderId="0" xfId="18" applyNumberFormat="1" applyFont="1" applyFill="1" applyBorder="1" applyAlignment="1">
      <alignment horizontal="right" vertical="top" wrapText="1"/>
    </xf>
    <xf numFmtId="166" fontId="34" fillId="2" borderId="18" xfId="1" applyNumberFormat="1" applyFont="1" applyFill="1" applyBorder="1" applyAlignment="1">
      <alignment vertical="top" wrapText="1"/>
    </xf>
    <xf numFmtId="179" fontId="33" fillId="2" borderId="9" xfId="18" applyNumberFormat="1" applyFont="1" applyFill="1" applyBorder="1" applyAlignment="1">
      <alignment horizontal="right" vertical="top" wrapText="1"/>
    </xf>
    <xf numFmtId="0" fontId="49" fillId="2" borderId="0" xfId="16" applyFont="1" applyFill="1" applyAlignment="1">
      <alignment horizontal="left" indent="1"/>
    </xf>
    <xf numFmtId="166" fontId="33" fillId="2" borderId="0" xfId="1" applyNumberFormat="1" applyFont="1" applyFill="1" applyBorder="1" applyAlignment="1">
      <alignment vertical="top" wrapText="1"/>
    </xf>
    <xf numFmtId="0" fontId="28" fillId="2" borderId="0" xfId="16" applyFont="1" applyFill="1" applyAlignment="1">
      <alignment horizontal="left" indent="2"/>
    </xf>
    <xf numFmtId="179" fontId="33" fillId="2" borderId="0" xfId="1" applyNumberFormat="1" applyFont="1" applyFill="1" applyBorder="1" applyAlignment="1">
      <alignment horizontal="right" vertical="top" wrapText="1"/>
    </xf>
    <xf numFmtId="0" fontId="28" fillId="2" borderId="0" xfId="16" applyFont="1" applyFill="1" applyAlignment="1">
      <alignment horizontal="left" indent="3"/>
    </xf>
    <xf numFmtId="166" fontId="32" fillId="2" borderId="18" xfId="1" applyNumberFormat="1" applyFont="1" applyFill="1" applyBorder="1" applyAlignment="1">
      <alignment vertical="top" wrapText="1"/>
    </xf>
    <xf numFmtId="179" fontId="33" fillId="2" borderId="9" xfId="1" applyNumberFormat="1" applyFont="1" applyFill="1" applyBorder="1" applyAlignment="1">
      <alignment horizontal="right" vertical="top" wrapText="1"/>
    </xf>
    <xf numFmtId="166" fontId="28" fillId="2" borderId="18" xfId="1" applyNumberFormat="1" applyFont="1" applyFill="1" applyBorder="1" applyAlignment="1"/>
    <xf numFmtId="0" fontId="28" fillId="2" borderId="1" xfId="16" applyFont="1" applyFill="1" applyBorder="1" applyAlignment="1">
      <alignment horizontal="center" vertical="center"/>
    </xf>
    <xf numFmtId="0" fontId="49" fillId="2" borderId="1" xfId="16" applyFont="1" applyFill="1" applyBorder="1" applyAlignment="1">
      <alignment horizontal="left" wrapText="1" indent="1"/>
    </xf>
    <xf numFmtId="179" fontId="33" fillId="2" borderId="1" xfId="18" applyNumberFormat="1" applyFont="1" applyFill="1" applyBorder="1" applyAlignment="1">
      <alignment horizontal="right" vertical="top" wrapText="1"/>
    </xf>
    <xf numFmtId="166" fontId="28" fillId="2" borderId="25" xfId="1" applyNumberFormat="1" applyFont="1" applyFill="1" applyBorder="1" applyAlignment="1"/>
    <xf numFmtId="179" fontId="33" fillId="2" borderId="39" xfId="18" applyNumberFormat="1" applyFont="1" applyFill="1" applyBorder="1" applyAlignment="1">
      <alignment horizontal="right" vertical="top" wrapText="1"/>
    </xf>
    <xf numFmtId="0" fontId="33" fillId="0" borderId="0" xfId="0" applyFont="1" applyBorder="1" applyAlignment="1">
      <alignment vertical="center"/>
    </xf>
    <xf numFmtId="0" fontId="33" fillId="0" borderId="0" xfId="0" applyFont="1" applyAlignment="1">
      <alignment vertical="center"/>
    </xf>
    <xf numFmtId="168" fontId="33" fillId="2" borderId="0" xfId="0" applyNumberFormat="1" applyFont="1" applyFill="1" applyAlignment="1">
      <alignment horizontal="center" vertical="center"/>
    </xf>
    <xf numFmtId="168" fontId="33" fillId="2" borderId="0" xfId="0" applyNumberFormat="1" applyFont="1" applyFill="1" applyBorder="1" applyAlignment="1">
      <alignment horizontal="center" vertical="center"/>
    </xf>
    <xf numFmtId="1" fontId="33" fillId="0" borderId="0" xfId="0" applyNumberFormat="1" applyFont="1" applyBorder="1" applyAlignment="1">
      <alignment vertical="center"/>
    </xf>
    <xf numFmtId="0" fontId="0" fillId="0" borderId="0" xfId="0" applyFont="1" applyAlignment="1">
      <alignment vertical="center"/>
    </xf>
    <xf numFmtId="0" fontId="33" fillId="2" borderId="0" xfId="0" quotePrefix="1" applyFont="1" applyFill="1" applyAlignment="1">
      <alignment vertical="center"/>
    </xf>
    <xf numFmtId="0" fontId="43" fillId="0" borderId="0" xfId="0" applyFont="1" applyAlignment="1">
      <alignment vertical="center"/>
    </xf>
    <xf numFmtId="1" fontId="43" fillId="0" borderId="0" xfId="0" applyNumberFormat="1" applyFont="1" applyAlignment="1">
      <alignment vertical="center"/>
    </xf>
    <xf numFmtId="0" fontId="42" fillId="0" borderId="0" xfId="0" applyFont="1" applyAlignment="1">
      <alignment vertical="center"/>
    </xf>
    <xf numFmtId="0" fontId="33" fillId="2" borderId="0" xfId="0" applyFont="1" applyFill="1" applyAlignment="1">
      <alignment vertical="center"/>
    </xf>
    <xf numFmtId="0" fontId="33" fillId="0" borderId="0" xfId="0" applyFont="1" applyAlignment="1">
      <alignment horizontal="center" vertical="center"/>
    </xf>
    <xf numFmtId="1" fontId="33" fillId="0" borderId="0" xfId="0" applyNumberFormat="1" applyFont="1" applyAlignment="1">
      <alignment vertical="center"/>
    </xf>
    <xf numFmtId="0" fontId="35" fillId="2" borderId="4" xfId="0" applyFont="1" applyFill="1" applyBorder="1" applyAlignment="1">
      <alignment vertical="center"/>
    </xf>
    <xf numFmtId="0" fontId="35" fillId="0" borderId="4" xfId="0" applyFont="1" applyBorder="1" applyAlignment="1">
      <alignment vertical="center" wrapText="1"/>
    </xf>
    <xf numFmtId="0" fontId="33" fillId="4" borderId="4" xfId="0" applyFont="1" applyFill="1" applyBorder="1" applyAlignment="1">
      <alignment horizontal="left" vertical="center" wrapText="1"/>
    </xf>
    <xf numFmtId="1" fontId="35" fillId="0" borderId="4" xfId="0" applyNumberFormat="1" applyFont="1" applyBorder="1" applyAlignment="1">
      <alignment vertical="center"/>
    </xf>
    <xf numFmtId="0" fontId="35" fillId="0" borderId="4" xfId="0" applyFont="1" applyBorder="1" applyAlignment="1">
      <alignment vertical="center"/>
    </xf>
    <xf numFmtId="10" fontId="33" fillId="2" borderId="0" xfId="3" applyNumberFormat="1" applyFont="1" applyFill="1" applyAlignment="1">
      <alignment horizontal="right" wrapText="1"/>
    </xf>
    <xf numFmtId="173" fontId="33" fillId="2" borderId="0" xfId="3" applyNumberFormat="1" applyFont="1" applyFill="1"/>
    <xf numFmtId="0" fontId="34" fillId="2" borderId="0" xfId="0" applyFont="1" applyFill="1" applyAlignment="1">
      <alignment horizontal="left" vertical="top" wrapText="1"/>
    </xf>
    <xf numFmtId="0" fontId="30" fillId="3" borderId="0"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47" fillId="2" borderId="0" xfId="0" applyFont="1" applyFill="1" applyBorder="1" applyAlignment="1">
      <alignment horizontal="center" vertical="center" wrapText="1"/>
    </xf>
    <xf numFmtId="164" fontId="33" fillId="0" borderId="0" xfId="7" applyNumberFormat="1" applyFont="1" applyFill="1" applyBorder="1" applyAlignment="1">
      <alignment vertical="center" wrapText="1"/>
    </xf>
    <xf numFmtId="164" fontId="34" fillId="0" borderId="0" xfId="7" applyNumberFormat="1" applyFont="1" applyFill="1" applyBorder="1" applyAlignment="1">
      <alignment horizontal="left" vertical="center" wrapText="1"/>
    </xf>
    <xf numFmtId="14" fontId="34" fillId="0" borderId="0" xfId="7" applyNumberFormat="1" applyFont="1" applyFill="1" applyBorder="1" applyAlignment="1">
      <alignment horizontal="left" vertical="center" wrapText="1"/>
    </xf>
    <xf numFmtId="0" fontId="34" fillId="0" borderId="0" xfId="7" applyNumberFormat="1" applyFont="1" applyFill="1" applyBorder="1" applyAlignment="1">
      <alignment horizontal="left" vertical="center" wrapText="1"/>
    </xf>
    <xf numFmtId="0" fontId="34"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4" fillId="0" borderId="0" xfId="0" applyFont="1" applyFill="1" applyBorder="1" applyAlignment="1">
      <alignment vertical="center" wrapText="1"/>
    </xf>
    <xf numFmtId="0" fontId="33" fillId="0" borderId="0" xfId="0" applyFont="1" applyFill="1" applyBorder="1" applyAlignment="1">
      <alignment vertical="center" wrapText="1"/>
    </xf>
    <xf numFmtId="0" fontId="40" fillId="0" borderId="0" xfId="0" applyFont="1" applyFill="1" applyBorder="1" applyAlignment="1">
      <alignment vertical="center" wrapText="1"/>
    </xf>
    <xf numFmtId="0" fontId="33" fillId="0" borderId="0" xfId="0" applyFont="1" applyFill="1" applyBorder="1" applyAlignment="1">
      <alignment horizontal="right" vertical="center" wrapText="1"/>
    </xf>
    <xf numFmtId="0" fontId="34" fillId="0" borderId="0" xfId="0" applyFont="1" applyFill="1" applyBorder="1" applyAlignment="1">
      <alignment horizontal="right" vertical="center" wrapText="1"/>
    </xf>
    <xf numFmtId="9" fontId="34" fillId="0" borderId="0" xfId="0" applyNumberFormat="1" applyFont="1" applyFill="1" applyBorder="1" applyAlignment="1">
      <alignment horizontal="right" vertical="center" wrapText="1"/>
    </xf>
    <xf numFmtId="175" fontId="34" fillId="0" borderId="0" xfId="0" applyNumberFormat="1" applyFont="1" applyFill="1" applyBorder="1" applyAlignment="1">
      <alignment horizontal="left" vertical="center" wrapText="1"/>
    </xf>
    <xf numFmtId="0" fontId="34" fillId="0" borderId="0" xfId="0" quotePrefix="1" applyFont="1" applyFill="1" applyBorder="1" applyAlignment="1">
      <alignment horizontal="left" vertical="center" wrapText="1"/>
    </xf>
    <xf numFmtId="0" fontId="40" fillId="0" borderId="0" xfId="0" applyFont="1" applyFill="1" applyBorder="1" applyAlignment="1">
      <alignment horizontal="center" vertical="center" wrapText="1"/>
    </xf>
    <xf numFmtId="0" fontId="63" fillId="0" borderId="0" xfId="2" applyFont="1" applyFill="1" applyBorder="1" applyAlignment="1">
      <alignment horizontal="left" vertical="center" wrapText="1"/>
    </xf>
    <xf numFmtId="0" fontId="33" fillId="2" borderId="6" xfId="0" applyFont="1" applyFill="1" applyBorder="1" applyAlignment="1">
      <alignment vertical="center" wrapText="1"/>
    </xf>
    <xf numFmtId="0" fontId="8" fillId="2" borderId="0" xfId="0" applyFont="1" applyFill="1" applyAlignment="1">
      <alignment vertical="center" wrapText="1"/>
    </xf>
    <xf numFmtId="0" fontId="12" fillId="2" borderId="0" xfId="0" applyFont="1" applyFill="1" applyAlignment="1">
      <alignment vertical="center" wrapText="1"/>
    </xf>
    <xf numFmtId="164" fontId="12" fillId="2" borderId="0" xfId="7" applyNumberFormat="1" applyFont="1" applyFill="1" applyBorder="1" applyAlignment="1">
      <alignment vertical="center" wrapText="1"/>
    </xf>
    <xf numFmtId="0" fontId="12" fillId="2" borderId="0" xfId="0" applyFont="1" applyFill="1" applyAlignment="1">
      <alignment horizontal="right" vertical="center" wrapText="1"/>
    </xf>
    <xf numFmtId="0" fontId="8" fillId="2" borderId="0" xfId="0" applyFont="1" applyFill="1" applyAlignment="1">
      <alignment horizontal="right" vertical="center" wrapText="1"/>
    </xf>
    <xf numFmtId="9" fontId="8" fillId="2" borderId="0" xfId="0" applyNumberFormat="1" applyFont="1" applyFill="1" applyAlignment="1">
      <alignment horizontal="right" vertical="center" wrapText="1"/>
    </xf>
    <xf numFmtId="164" fontId="8" fillId="2" borderId="0" xfId="7" applyNumberFormat="1" applyFont="1" applyFill="1" applyBorder="1" applyAlignment="1">
      <alignment horizontal="left" vertical="center" wrapText="1"/>
    </xf>
    <xf numFmtId="175" fontId="8" fillId="2" borderId="0" xfId="0" applyNumberFormat="1" applyFont="1" applyFill="1" applyAlignment="1">
      <alignment horizontal="left" vertical="center" wrapText="1"/>
    </xf>
    <xf numFmtId="0" fontId="8" fillId="2" borderId="0" xfId="0" applyFont="1" applyFill="1" applyAlignment="1">
      <alignment horizontal="left" vertical="center" wrapText="1"/>
    </xf>
    <xf numFmtId="14" fontId="8" fillId="2" borderId="0" xfId="7" applyNumberFormat="1" applyFont="1" applyFill="1" applyBorder="1" applyAlignment="1">
      <alignment horizontal="left" vertical="center" wrapText="1"/>
    </xf>
    <xf numFmtId="0" fontId="8" fillId="2" borderId="0" xfId="0" quotePrefix="1" applyFont="1" applyFill="1" applyAlignment="1">
      <alignment horizontal="left" vertical="center" wrapText="1"/>
    </xf>
    <xf numFmtId="0" fontId="48" fillId="4" borderId="0" xfId="0" applyFont="1" applyFill="1" applyAlignment="1">
      <alignment vertical="center" wrapText="1"/>
    </xf>
    <xf numFmtId="0" fontId="8" fillId="2" borderId="0" xfId="7" applyNumberFormat="1" applyFont="1" applyFill="1" applyBorder="1" applyAlignment="1">
      <alignment horizontal="left" vertical="center" wrapText="1"/>
    </xf>
    <xf numFmtId="0" fontId="64" fillId="2" borderId="2" xfId="2" applyFont="1" applyFill="1" applyBorder="1" applyAlignment="1">
      <alignment horizontal="left" vertical="center" wrapText="1"/>
    </xf>
    <xf numFmtId="0" fontId="30" fillId="3" borderId="27" xfId="0" applyFont="1" applyFill="1" applyBorder="1" applyAlignment="1">
      <alignment horizontal="center" vertical="center" wrapText="1"/>
    </xf>
    <xf numFmtId="9" fontId="30" fillId="3" borderId="0" xfId="0" applyNumberFormat="1" applyFont="1" applyFill="1" applyBorder="1" applyAlignment="1">
      <alignment horizontal="right" vertical="center" wrapText="1"/>
    </xf>
    <xf numFmtId="0" fontId="34" fillId="2" borderId="0" xfId="0" applyFont="1" applyFill="1" applyBorder="1" applyAlignment="1">
      <alignment horizontal="center" vertical="center"/>
    </xf>
    <xf numFmtId="165" fontId="33" fillId="2" borderId="0" xfId="1" applyNumberFormat="1" applyFont="1" applyFill="1" applyBorder="1" applyAlignment="1">
      <alignment vertical="center"/>
    </xf>
    <xf numFmtId="0" fontId="0" fillId="2" borderId="0" xfId="0" applyFont="1" applyFill="1" applyBorder="1" applyAlignment="1">
      <alignment vertical="center"/>
    </xf>
    <xf numFmtId="0" fontId="35" fillId="2" borderId="0" xfId="0" applyFont="1" applyFill="1" applyBorder="1" applyAlignment="1">
      <alignment horizontal="center" vertical="center"/>
    </xf>
    <xf numFmtId="0" fontId="32" fillId="2" borderId="5" xfId="0" applyFont="1" applyFill="1" applyBorder="1" applyAlignment="1">
      <alignment horizontal="left" vertical="center" wrapText="1"/>
    </xf>
    <xf numFmtId="165" fontId="35" fillId="2" borderId="5" xfId="1" applyNumberFormat="1" applyFont="1" applyFill="1" applyBorder="1" applyAlignment="1">
      <alignment vertical="center"/>
    </xf>
    <xf numFmtId="165" fontId="30" fillId="3" borderId="0" xfId="1" applyNumberFormat="1" applyFont="1" applyFill="1" applyBorder="1" applyAlignment="1">
      <alignment vertical="center"/>
    </xf>
    <xf numFmtId="0" fontId="30" fillId="3" borderId="0" xfId="0" applyFont="1" applyFill="1" applyBorder="1" applyAlignment="1">
      <alignment horizontal="right" vertical="center" wrapText="1"/>
    </xf>
    <xf numFmtId="0" fontId="33" fillId="2" borderId="0" xfId="0" applyFont="1" applyFill="1" applyBorder="1" applyAlignment="1">
      <alignment vertical="center"/>
    </xf>
    <xf numFmtId="0" fontId="34" fillId="2" borderId="0" xfId="0" applyFont="1" applyFill="1" applyBorder="1" applyAlignment="1">
      <alignment horizontal="left" vertical="center"/>
    </xf>
    <xf numFmtId="0" fontId="32" fillId="2" borderId="5" xfId="0" applyFont="1" applyFill="1" applyBorder="1" applyAlignment="1">
      <alignment horizontal="left" vertical="center"/>
    </xf>
    <xf numFmtId="169" fontId="33" fillId="2" borderId="0" xfId="0" applyNumberFormat="1" applyFont="1" applyFill="1" applyBorder="1" applyAlignment="1">
      <alignment vertical="center"/>
    </xf>
    <xf numFmtId="169" fontId="0" fillId="2" borderId="0" xfId="0" applyNumberFormat="1" applyFont="1" applyFill="1" applyBorder="1" applyAlignment="1">
      <alignment vertical="center"/>
    </xf>
    <xf numFmtId="171" fontId="0" fillId="2" borderId="0" xfId="0" applyNumberFormat="1" applyFont="1" applyFill="1" applyBorder="1" applyAlignment="1">
      <alignment vertical="center"/>
    </xf>
    <xf numFmtId="0" fontId="35" fillId="2" borderId="0" xfId="0" applyFont="1" applyFill="1" applyBorder="1" applyAlignment="1">
      <alignment horizontal="left" vertical="center"/>
    </xf>
    <xf numFmtId="165" fontId="35" fillId="2" borderId="0" xfId="1" applyNumberFormat="1" applyFont="1" applyFill="1" applyBorder="1" applyAlignment="1">
      <alignment horizontal="left" vertical="center"/>
    </xf>
    <xf numFmtId="0" fontId="33" fillId="2" borderId="0" xfId="0" applyFont="1" applyFill="1" applyBorder="1" applyAlignment="1">
      <alignment horizontal="left" vertical="center"/>
    </xf>
    <xf numFmtId="165" fontId="33" fillId="2" borderId="0" xfId="1" applyNumberFormat="1" applyFont="1" applyFill="1" applyBorder="1" applyAlignment="1">
      <alignment horizontal="left" vertical="center"/>
    </xf>
    <xf numFmtId="165" fontId="35" fillId="2" borderId="0" xfId="1" applyNumberFormat="1" applyFont="1" applyFill="1" applyBorder="1" applyAlignment="1">
      <alignment vertical="center"/>
    </xf>
    <xf numFmtId="0" fontId="35" fillId="2" borderId="5" xfId="0" applyFont="1" applyFill="1" applyBorder="1" applyAlignment="1">
      <alignment horizontal="center" vertical="center"/>
    </xf>
    <xf numFmtId="165" fontId="35" fillId="2" borderId="5" xfId="0" applyNumberFormat="1" applyFont="1" applyFill="1" applyBorder="1" applyAlignment="1">
      <alignment vertical="center"/>
    </xf>
    <xf numFmtId="0" fontId="32" fillId="2" borderId="0" xfId="0" applyFont="1" applyFill="1" applyBorder="1" applyAlignment="1">
      <alignment horizontal="left" vertical="center"/>
    </xf>
    <xf numFmtId="0" fontId="33" fillId="4" borderId="0" xfId="0" applyFont="1" applyFill="1" applyBorder="1" applyAlignment="1">
      <alignment vertical="center"/>
    </xf>
    <xf numFmtId="165" fontId="33" fillId="4" borderId="0" xfId="1" applyNumberFormat="1" applyFont="1" applyFill="1" applyBorder="1" applyAlignment="1">
      <alignment vertical="center"/>
    </xf>
    <xf numFmtId="10" fontId="33" fillId="2" borderId="0" xfId="3" applyNumberFormat="1" applyFont="1" applyFill="1" applyBorder="1" applyAlignment="1">
      <alignment vertical="center"/>
    </xf>
    <xf numFmtId="0" fontId="35" fillId="2" borderId="5" xfId="0" applyFont="1" applyFill="1" applyBorder="1" applyAlignment="1">
      <alignment vertical="center"/>
    </xf>
    <xf numFmtId="10" fontId="35" fillId="2" borderId="5" xfId="3" applyNumberFormat="1" applyFont="1" applyFill="1" applyBorder="1" applyAlignment="1">
      <alignment vertical="center"/>
    </xf>
    <xf numFmtId="165" fontId="35" fillId="2" borderId="0" xfId="0" applyNumberFormat="1" applyFont="1" applyFill="1" applyBorder="1" applyAlignment="1">
      <alignment vertical="center"/>
    </xf>
    <xf numFmtId="0" fontId="49" fillId="2" borderId="0" xfId="0" applyFont="1" applyFill="1" applyBorder="1" applyAlignment="1">
      <alignment vertical="center"/>
    </xf>
    <xf numFmtId="165" fontId="0" fillId="2" borderId="0" xfId="0" applyNumberFormat="1" applyFont="1" applyFill="1" applyBorder="1" applyAlignment="1">
      <alignment vertical="center"/>
    </xf>
    <xf numFmtId="166" fontId="33" fillId="2" borderId="0" xfId="1" applyNumberFormat="1" applyFont="1" applyFill="1" applyBorder="1" applyAlignment="1">
      <alignment vertical="center"/>
    </xf>
    <xf numFmtId="166" fontId="35" fillId="2" borderId="5" xfId="1" applyNumberFormat="1" applyFont="1" applyFill="1" applyBorder="1" applyAlignment="1">
      <alignment vertical="center"/>
    </xf>
    <xf numFmtId="164" fontId="0" fillId="2" borderId="0" xfId="0" applyNumberFormat="1" applyFont="1" applyFill="1" applyBorder="1" applyAlignment="1">
      <alignment vertical="center"/>
    </xf>
    <xf numFmtId="165" fontId="33" fillId="2" borderId="0" xfId="0" applyNumberFormat="1" applyFont="1" applyFill="1" applyBorder="1" applyAlignment="1">
      <alignment vertical="center"/>
    </xf>
    <xf numFmtId="0" fontId="34" fillId="2" borderId="0" xfId="0" applyFont="1" applyFill="1" applyAlignment="1">
      <alignment horizontal="left" vertical="top" wrapText="1" indent="2"/>
    </xf>
    <xf numFmtId="10" fontId="34" fillId="2" borderId="0" xfId="3" applyNumberFormat="1" applyFont="1" applyFill="1" applyBorder="1" applyAlignment="1">
      <alignment horizontal="right" vertical="center" wrapText="1"/>
    </xf>
    <xf numFmtId="165" fontId="40" fillId="2" borderId="0" xfId="1" applyNumberFormat="1" applyFont="1" applyFill="1" applyBorder="1" applyAlignment="1">
      <alignment horizontal="left" vertical="center" wrapText="1"/>
    </xf>
    <xf numFmtId="165" fontId="33" fillId="12" borderId="0" xfId="1" applyNumberFormat="1" applyFont="1" applyFill="1" applyBorder="1" applyAlignment="1">
      <alignment horizontal="left" vertical="center" wrapText="1"/>
    </xf>
    <xf numFmtId="165" fontId="33" fillId="2" borderId="0" xfId="1" applyNumberFormat="1" applyFont="1" applyFill="1" applyBorder="1" applyAlignment="1">
      <alignment horizontal="left" vertical="center" wrapText="1"/>
    </xf>
    <xf numFmtId="10" fontId="33" fillId="2" borderId="0" xfId="3" applyNumberFormat="1" applyFont="1" applyFill="1" applyBorder="1" applyAlignment="1">
      <alignment horizontal="right" vertical="center" wrapText="1"/>
    </xf>
    <xf numFmtId="165" fontId="34" fillId="12" borderId="0" xfId="1" applyNumberFormat="1" applyFont="1" applyFill="1" applyBorder="1" applyAlignment="1">
      <alignment vertical="center" wrapText="1"/>
    </xf>
    <xf numFmtId="165" fontId="32" fillId="2" borderId="5" xfId="1" applyNumberFormat="1" applyFont="1" applyFill="1" applyBorder="1" applyAlignment="1">
      <alignment horizontal="left" vertical="center" wrapText="1"/>
    </xf>
    <xf numFmtId="165" fontId="35" fillId="2" borderId="5" xfId="1" applyNumberFormat="1" applyFont="1" applyFill="1" applyBorder="1" applyAlignment="1">
      <alignment horizontal="left" vertical="center" wrapText="1"/>
    </xf>
    <xf numFmtId="10" fontId="35" fillId="2" borderId="5" xfId="3" applyNumberFormat="1" applyFont="1" applyFill="1" applyBorder="1" applyAlignment="1">
      <alignment horizontal="right" vertical="center" wrapText="1"/>
    </xf>
    <xf numFmtId="165" fontId="32" fillId="2" borderId="0" xfId="1" applyNumberFormat="1" applyFont="1" applyFill="1" applyBorder="1" applyAlignment="1">
      <alignment horizontal="left" vertical="center" wrapText="1"/>
    </xf>
    <xf numFmtId="165" fontId="0" fillId="2" borderId="0" xfId="1" applyNumberFormat="1" applyFont="1" applyFill="1" applyBorder="1" applyAlignment="1">
      <alignment vertical="center"/>
    </xf>
    <xf numFmtId="0" fontId="30" fillId="3" borderId="24" xfId="0" applyFont="1" applyFill="1" applyBorder="1" applyAlignment="1">
      <alignment horizontal="center" vertical="center"/>
    </xf>
    <xf numFmtId="0" fontId="30" fillId="3" borderId="24" xfId="0" applyFont="1" applyFill="1" applyBorder="1" applyAlignment="1">
      <alignment vertical="center"/>
    </xf>
    <xf numFmtId="0" fontId="34" fillId="2" borderId="9" xfId="0" applyFont="1" applyFill="1" applyBorder="1" applyAlignment="1">
      <alignment horizontal="left" vertical="center" wrapText="1"/>
    </xf>
    <xf numFmtId="165" fontId="33" fillId="2" borderId="9" xfId="1" applyNumberFormat="1" applyFont="1" applyFill="1" applyBorder="1" applyAlignment="1">
      <alignment vertical="center"/>
    </xf>
    <xf numFmtId="9" fontId="33" fillId="2" borderId="9" xfId="3" applyFont="1" applyFill="1" applyBorder="1" applyAlignment="1">
      <alignment vertical="center"/>
    </xf>
    <xf numFmtId="10" fontId="33" fillId="2" borderId="9" xfId="3" applyNumberFormat="1" applyFont="1" applyFill="1" applyBorder="1" applyAlignment="1">
      <alignment vertical="center"/>
    </xf>
    <xf numFmtId="165" fontId="34" fillId="2" borderId="9" xfId="1" applyNumberFormat="1" applyFont="1" applyFill="1" applyBorder="1" applyAlignment="1">
      <alignment horizontal="left" vertical="center" wrapText="1"/>
    </xf>
    <xf numFmtId="173" fontId="33" fillId="2" borderId="9" xfId="3" applyNumberFormat="1" applyFont="1" applyFill="1" applyBorder="1" applyAlignment="1">
      <alignment vertical="center"/>
    </xf>
    <xf numFmtId="0" fontId="40" fillId="2" borderId="0" xfId="0" applyFont="1" applyFill="1" applyBorder="1" applyAlignment="1">
      <alignment horizontal="left" vertical="center"/>
    </xf>
    <xf numFmtId="0" fontId="43" fillId="2" borderId="0" xfId="0" applyFont="1" applyFill="1" applyBorder="1" applyAlignment="1">
      <alignment horizontal="left" vertical="center"/>
    </xf>
    <xf numFmtId="165" fontId="32" fillId="2" borderId="11" xfId="1" applyNumberFormat="1" applyFont="1" applyFill="1" applyBorder="1" applyAlignment="1">
      <alignment horizontal="left" vertical="center" wrapText="1"/>
    </xf>
    <xf numFmtId="173" fontId="35" fillId="2" borderId="11" xfId="3" applyNumberFormat="1" applyFont="1" applyFill="1" applyBorder="1" applyAlignment="1">
      <alignment vertical="center"/>
    </xf>
    <xf numFmtId="165" fontId="35" fillId="2" borderId="11" xfId="1" applyNumberFormat="1" applyFont="1" applyFill="1" applyBorder="1" applyAlignment="1">
      <alignment vertical="center"/>
    </xf>
    <xf numFmtId="9" fontId="33" fillId="2" borderId="0" xfId="3" applyFont="1" applyFill="1" applyBorder="1" applyAlignment="1">
      <alignment vertical="center"/>
    </xf>
    <xf numFmtId="0" fontId="47" fillId="2" borderId="0" xfId="0" applyFont="1" applyFill="1" applyBorder="1" applyAlignment="1">
      <alignment horizontal="center" vertical="center"/>
    </xf>
    <xf numFmtId="0" fontId="35" fillId="2" borderId="0" xfId="0" applyFont="1" applyFill="1" applyBorder="1" applyAlignment="1">
      <alignment vertical="center"/>
    </xf>
    <xf numFmtId="10" fontId="35" fillId="2" borderId="0" xfId="3" applyNumberFormat="1" applyFont="1" applyFill="1" applyBorder="1" applyAlignment="1">
      <alignment vertical="center"/>
    </xf>
    <xf numFmtId="0" fontId="30" fillId="3" borderId="26" xfId="0" applyFont="1" applyFill="1" applyBorder="1" applyAlignment="1">
      <alignment vertical="center" wrapText="1"/>
    </xf>
    <xf numFmtId="0" fontId="30" fillId="3" borderId="1" xfId="0" applyFont="1" applyFill="1" applyBorder="1" applyAlignment="1">
      <alignment vertical="center" wrapText="1"/>
    </xf>
    <xf numFmtId="0" fontId="30" fillId="3" borderId="41"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42" xfId="0" applyFont="1" applyFill="1" applyBorder="1" applyAlignment="1">
      <alignment horizontal="center" vertical="center" wrapText="1"/>
    </xf>
    <xf numFmtId="0" fontId="30" fillId="3" borderId="1" xfId="0" applyFont="1" applyFill="1" applyBorder="1" applyAlignment="1">
      <alignment horizontal="center" vertical="center" wrapText="1"/>
    </xf>
    <xf numFmtId="165" fontId="12" fillId="2" borderId="0" xfId="1" applyNumberFormat="1" applyFont="1" applyFill="1" applyBorder="1"/>
    <xf numFmtId="165" fontId="35" fillId="4" borderId="0" xfId="1" applyNumberFormat="1" applyFont="1" applyFill="1" applyBorder="1" applyAlignment="1">
      <alignment horizontal="left" vertical="top" wrapText="1"/>
    </xf>
    <xf numFmtId="166" fontId="35" fillId="2" borderId="0" xfId="1" applyNumberFormat="1" applyFont="1" applyFill="1"/>
    <xf numFmtId="166" fontId="33" fillId="2" borderId="0" xfId="1" applyNumberFormat="1" applyFont="1" applyFill="1"/>
    <xf numFmtId="166" fontId="35" fillId="2" borderId="5" xfId="1" applyNumberFormat="1" applyFont="1" applyFill="1" applyBorder="1" applyAlignment="1">
      <alignment horizontal="left" vertical="center"/>
    </xf>
    <xf numFmtId="0" fontId="8" fillId="2" borderId="0" xfId="0" applyFont="1" applyFill="1" applyAlignment="1">
      <alignment vertical="top"/>
    </xf>
    <xf numFmtId="0" fontId="14" fillId="2" borderId="0" xfId="0" applyFont="1" applyFill="1"/>
    <xf numFmtId="0" fontId="8" fillId="2" borderId="0" xfId="0" applyFont="1" applyFill="1" applyAlignment="1">
      <alignment vertical="top" wrapText="1"/>
    </xf>
    <xf numFmtId="0" fontId="18" fillId="2" borderId="0" xfId="16" applyFont="1" applyFill="1"/>
    <xf numFmtId="0" fontId="3" fillId="2" borderId="0" xfId="16" applyFill="1"/>
    <xf numFmtId="0" fontId="8" fillId="2" borderId="0" xfId="16" applyFont="1" applyFill="1"/>
    <xf numFmtId="0" fontId="12" fillId="2" borderId="0" xfId="16" applyFont="1" applyFill="1"/>
    <xf numFmtId="0" fontId="7" fillId="3" borderId="24" xfId="16" applyFont="1" applyFill="1" applyBorder="1" applyAlignment="1">
      <alignment horizontal="center" vertical="center" wrapText="1"/>
    </xf>
    <xf numFmtId="0" fontId="7" fillId="3" borderId="15" xfId="16" applyFont="1" applyFill="1" applyBorder="1" applyAlignment="1">
      <alignment horizontal="center" vertical="center" wrapText="1"/>
    </xf>
    <xf numFmtId="0" fontId="7" fillId="3" borderId="21" xfId="16" applyFont="1" applyFill="1" applyBorder="1" applyAlignment="1">
      <alignment horizontal="center" vertical="center" wrapText="1"/>
    </xf>
    <xf numFmtId="0" fontId="8" fillId="2" borderId="0" xfId="16" applyFont="1" applyFill="1" applyAlignment="1">
      <alignment horizontal="left" indent="2"/>
    </xf>
    <xf numFmtId="0" fontId="8" fillId="2" borderId="1" xfId="16" applyFont="1" applyFill="1" applyBorder="1"/>
    <xf numFmtId="165" fontId="12" fillId="2" borderId="1" xfId="1" applyNumberFormat="1" applyFont="1" applyFill="1" applyBorder="1"/>
    <xf numFmtId="0" fontId="9" fillId="2" borderId="0" xfId="16" applyFont="1" applyFill="1" applyAlignment="1">
      <alignment horizontal="left" vertical="center" indent="3"/>
    </xf>
    <xf numFmtId="0" fontId="14" fillId="2" borderId="0" xfId="16" applyFont="1" applyFill="1"/>
    <xf numFmtId="0" fontId="27" fillId="2" borderId="0" xfId="16" applyFont="1" applyFill="1" applyAlignment="1">
      <alignment horizontal="left" vertical="center" indent="3"/>
    </xf>
    <xf numFmtId="0" fontId="12" fillId="0" borderId="0" xfId="16" applyFont="1" applyAlignment="1">
      <alignment horizontal="left" vertical="center" wrapText="1"/>
    </xf>
    <xf numFmtId="0" fontId="24" fillId="2" borderId="0" xfId="16" applyFont="1" applyFill="1" applyAlignment="1">
      <alignment horizontal="left" vertical="center" indent="3"/>
    </xf>
    <xf numFmtId="0" fontId="23" fillId="2" borderId="0" xfId="16" applyFont="1" applyFill="1" applyAlignment="1">
      <alignment horizontal="left" vertical="center" indent="1"/>
    </xf>
    <xf numFmtId="0" fontId="24" fillId="2" borderId="0" xfId="16" applyFont="1" applyFill="1" applyAlignment="1">
      <alignment horizontal="left" vertical="center" wrapText="1" indent="3"/>
    </xf>
    <xf numFmtId="0" fontId="25" fillId="2" borderId="0" xfId="16" applyFont="1" applyFill="1" applyAlignment="1">
      <alignment horizontal="left" vertical="center" indent="1"/>
    </xf>
    <xf numFmtId="0" fontId="26" fillId="2" borderId="0" xfId="16" applyFont="1" applyFill="1" applyAlignment="1">
      <alignment horizontal="left" vertical="center" wrapText="1"/>
    </xf>
    <xf numFmtId="0" fontId="25" fillId="2" borderId="0" xfId="16" applyFont="1" applyFill="1" applyAlignment="1">
      <alignment horizontal="left" vertical="center" wrapText="1" indent="1"/>
    </xf>
    <xf numFmtId="0" fontId="26" fillId="2" borderId="0" xfId="16" applyFont="1" applyFill="1" applyAlignment="1">
      <alignment horizontal="left" vertical="center"/>
    </xf>
    <xf numFmtId="0" fontId="8" fillId="2" borderId="0" xfId="16" applyFont="1" applyFill="1" applyAlignment="1">
      <alignment horizontal="left" vertical="top" wrapText="1"/>
    </xf>
    <xf numFmtId="174" fontId="0" fillId="2" borderId="0" xfId="0" applyNumberFormat="1" applyFont="1" applyFill="1" applyBorder="1"/>
    <xf numFmtId="0" fontId="34" fillId="2" borderId="0" xfId="0" applyFont="1" applyFill="1" applyAlignment="1">
      <alignment horizontal="left" vertical="top" wrapText="1"/>
    </xf>
    <xf numFmtId="0" fontId="30" fillId="3" borderId="0"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1" xfId="0" applyFont="1" applyFill="1" applyBorder="1" applyAlignment="1">
      <alignment vertical="top" wrapText="1"/>
    </xf>
    <xf numFmtId="177" fontId="33" fillId="2" borderId="0" xfId="3" applyNumberFormat="1" applyFont="1" applyFill="1" applyBorder="1" applyAlignment="1">
      <alignment vertical="center"/>
    </xf>
    <xf numFmtId="177" fontId="35" fillId="2" borderId="5" xfId="3" applyNumberFormat="1" applyFont="1" applyFill="1" applyBorder="1" applyAlignment="1">
      <alignment vertical="center"/>
    </xf>
    <xf numFmtId="0" fontId="32" fillId="2" borderId="0" xfId="0" applyFont="1" applyFill="1" applyAlignment="1">
      <alignment horizontal="left" vertical="center"/>
    </xf>
    <xf numFmtId="180" fontId="33" fillId="2" borderId="0" xfId="3" applyNumberFormat="1" applyFont="1" applyFill="1" applyBorder="1" applyAlignment="1">
      <alignment vertical="center"/>
    </xf>
    <xf numFmtId="180" fontId="35" fillId="2" borderId="5" xfId="3" applyNumberFormat="1" applyFont="1" applyFill="1" applyBorder="1" applyAlignment="1">
      <alignment vertical="center"/>
    </xf>
    <xf numFmtId="169" fontId="33" fillId="2" borderId="0" xfId="1" applyNumberFormat="1" applyFont="1" applyFill="1" applyBorder="1" applyAlignment="1">
      <alignment vertical="center"/>
    </xf>
    <xf numFmtId="169" fontId="35" fillId="2" borderId="5" xfId="1" applyNumberFormat="1" applyFont="1" applyFill="1" applyBorder="1" applyAlignment="1">
      <alignment vertical="center"/>
    </xf>
    <xf numFmtId="9" fontId="33" fillId="2" borderId="0" xfId="0" applyNumberFormat="1" applyFont="1" applyFill="1" applyBorder="1" applyAlignment="1">
      <alignment vertical="center"/>
    </xf>
    <xf numFmtId="10" fontId="33" fillId="2" borderId="0" xfId="3" applyNumberFormat="1" applyFont="1" applyFill="1" applyBorder="1"/>
    <xf numFmtId="10" fontId="35" fillId="2" borderId="5" xfId="3" applyNumberFormat="1" applyFont="1" applyFill="1" applyBorder="1"/>
    <xf numFmtId="164" fontId="33" fillId="2" borderId="0" xfId="1" applyFont="1" applyFill="1" applyBorder="1"/>
    <xf numFmtId="164" fontId="35" fillId="2" borderId="5" xfId="1" applyFont="1" applyFill="1" applyBorder="1"/>
    <xf numFmtId="0" fontId="65" fillId="2" borderId="0" xfId="0" applyFont="1" applyFill="1"/>
    <xf numFmtId="0" fontId="20" fillId="3" borderId="0" xfId="0" applyFont="1" applyFill="1" applyAlignment="1">
      <alignment horizontal="center" vertical="center"/>
    </xf>
    <xf numFmtId="0" fontId="20" fillId="3" borderId="0" xfId="0" applyFont="1" applyFill="1" applyAlignment="1">
      <alignment horizontal="center" vertical="center" wrapText="1"/>
    </xf>
    <xf numFmtId="0" fontId="29" fillId="2" borderId="0"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3" xfId="0" applyFont="1" applyFill="1" applyBorder="1" applyAlignment="1">
      <alignment horizontal="center" vertical="center" wrapText="1"/>
    </xf>
    <xf numFmtId="0" fontId="29" fillId="2" borderId="0" xfId="0" applyFont="1" applyFill="1" applyAlignment="1">
      <alignment horizontal="left" vertical="center" wrapText="1"/>
    </xf>
    <xf numFmtId="0" fontId="30" fillId="3" borderId="0" xfId="0" applyFont="1" applyFill="1" applyAlignment="1">
      <alignment horizontal="center" vertical="center" wrapText="1"/>
    </xf>
    <xf numFmtId="0" fontId="34" fillId="2" borderId="0" xfId="0" applyFont="1" applyFill="1" applyAlignment="1">
      <alignment horizontal="left" vertical="top" wrapText="1"/>
    </xf>
    <xf numFmtId="0" fontId="39" fillId="2" borderId="0" xfId="0" applyFont="1" applyFill="1" applyAlignment="1">
      <alignment horizontal="left" vertical="center" wrapText="1"/>
    </xf>
    <xf numFmtId="0" fontId="30" fillId="3" borderId="0" xfId="0" applyFont="1" applyFill="1" applyAlignment="1">
      <alignment horizontal="center" vertical="center"/>
    </xf>
    <xf numFmtId="0" fontId="33" fillId="0" borderId="0" xfId="0" applyFont="1" applyAlignment="1">
      <alignment horizontal="left" vertical="center" wrapText="1"/>
    </xf>
    <xf numFmtId="0" fontId="30" fillId="3" borderId="19" xfId="0" applyFont="1" applyFill="1" applyBorder="1" applyAlignment="1">
      <alignment horizontal="center" vertical="center" wrapText="1"/>
    </xf>
    <xf numFmtId="0" fontId="30" fillId="3" borderId="29"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24" xfId="0" applyFont="1" applyFill="1" applyBorder="1" applyAlignment="1">
      <alignment horizontal="left" vertical="center" wrapText="1"/>
    </xf>
    <xf numFmtId="0" fontId="30" fillId="3" borderId="0" xfId="0" applyFont="1" applyFill="1" applyAlignment="1">
      <alignment horizontal="left" vertical="center" wrapText="1"/>
    </xf>
    <xf numFmtId="0" fontId="33" fillId="2" borderId="0" xfId="0" applyFont="1" applyFill="1" applyBorder="1" applyAlignment="1">
      <alignment wrapText="1"/>
    </xf>
    <xf numFmtId="0" fontId="33" fillId="2" borderId="0"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0" xfId="0" applyFont="1" applyFill="1" applyBorder="1" applyAlignment="1">
      <alignment horizontal="center" vertical="center"/>
    </xf>
    <xf numFmtId="0" fontId="32" fillId="2" borderId="0" xfId="9" applyFont="1" applyFill="1" applyBorder="1" applyAlignment="1">
      <alignment horizontal="left" vertical="center"/>
    </xf>
    <xf numFmtId="0" fontId="54" fillId="2" borderId="3" xfId="0" applyFont="1" applyFill="1" applyBorder="1" applyAlignment="1">
      <alignment horizontal="left" vertical="center" wrapText="1"/>
    </xf>
    <xf numFmtId="0" fontId="30" fillId="3" borderId="8" xfId="0" applyFont="1" applyFill="1" applyBorder="1" applyAlignment="1">
      <alignment vertical="center" wrapText="1"/>
    </xf>
    <xf numFmtId="0" fontId="33" fillId="0" borderId="8" xfId="0" applyFont="1" applyBorder="1" applyAlignment="1">
      <alignment vertical="center"/>
    </xf>
    <xf numFmtId="0" fontId="33" fillId="0" borderId="3" xfId="0" applyFont="1" applyBorder="1" applyAlignment="1">
      <alignment vertical="center"/>
    </xf>
    <xf numFmtId="0" fontId="30" fillId="3" borderId="8" xfId="0" applyFont="1" applyFill="1" applyBorder="1" applyAlignment="1">
      <alignment horizontal="center" vertical="center" wrapText="1"/>
    </xf>
    <xf numFmtId="0" fontId="33" fillId="0" borderId="8" xfId="0" applyFont="1" applyBorder="1" applyAlignment="1">
      <alignment horizontal="center" vertical="center" wrapText="1"/>
    </xf>
    <xf numFmtId="0" fontId="33" fillId="0" borderId="3" xfId="0" applyFont="1" applyBorder="1" applyAlignment="1">
      <alignment horizontal="center" vertical="center" wrapText="1"/>
    </xf>
    <xf numFmtId="0" fontId="47" fillId="3" borderId="0" xfId="0" applyFont="1" applyFill="1" applyBorder="1" applyAlignment="1">
      <alignment horizontal="left" vertical="center" wrapText="1"/>
    </xf>
    <xf numFmtId="0" fontId="30" fillId="3" borderId="21"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17" xfId="0" applyFont="1" applyFill="1" applyBorder="1" applyAlignment="1">
      <alignment horizontal="center" vertical="center" wrapText="1"/>
    </xf>
    <xf numFmtId="0" fontId="30" fillId="3" borderId="28" xfId="0" applyFont="1" applyFill="1" applyBorder="1" applyAlignment="1">
      <alignment horizontal="center" vertical="center" wrapText="1"/>
    </xf>
    <xf numFmtId="0" fontId="30" fillId="3" borderId="0" xfId="0" applyFont="1" applyFill="1" applyBorder="1" applyAlignment="1">
      <alignment horizontal="left" wrapText="1"/>
    </xf>
    <xf numFmtId="0" fontId="30" fillId="3" borderId="24" xfId="0" applyFont="1" applyFill="1" applyBorder="1" applyAlignment="1">
      <alignment horizontal="left" wrapText="1"/>
    </xf>
    <xf numFmtId="0" fontId="47" fillId="3" borderId="3" xfId="0" applyFont="1" applyFill="1" applyBorder="1" applyAlignment="1">
      <alignment horizontal="center" vertical="top" wrapText="1"/>
    </xf>
    <xf numFmtId="0" fontId="30" fillId="3" borderId="18" xfId="0" applyFont="1" applyFill="1" applyBorder="1" applyAlignment="1">
      <alignment horizontal="left" vertical="center" wrapText="1"/>
    </xf>
    <xf numFmtId="0" fontId="30" fillId="3" borderId="25" xfId="0" applyFont="1" applyFill="1" applyBorder="1" applyAlignment="1">
      <alignment horizontal="left" vertical="center" wrapText="1"/>
    </xf>
    <xf numFmtId="0" fontId="30" fillId="3" borderId="26" xfId="0" applyFont="1" applyFill="1" applyBorder="1" applyAlignment="1">
      <alignment horizontal="left" vertical="center" wrapText="1"/>
    </xf>
    <xf numFmtId="0" fontId="30" fillId="3" borderId="24"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5" fillId="2" borderId="22" xfId="0" applyFont="1" applyFill="1" applyBorder="1" applyAlignment="1">
      <alignment horizontal="center" vertical="center"/>
    </xf>
    <xf numFmtId="0" fontId="32" fillId="5" borderId="0" xfId="0" applyFont="1" applyFill="1" applyBorder="1" applyAlignment="1">
      <alignment horizontal="left" vertical="center" wrapText="1"/>
    </xf>
    <xf numFmtId="165" fontId="32" fillId="5" borderId="0" xfId="1" applyNumberFormat="1" applyFont="1" applyFill="1" applyBorder="1" applyAlignment="1">
      <alignment horizontal="left" vertical="center" wrapText="1"/>
    </xf>
    <xf numFmtId="0" fontId="30" fillId="3" borderId="6" xfId="0" applyFont="1" applyFill="1" applyBorder="1" applyAlignment="1">
      <alignment horizontal="center" vertical="center" wrapText="1"/>
    </xf>
    <xf numFmtId="0" fontId="30" fillId="3" borderId="30"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30" fillId="3" borderId="36" xfId="0" applyFont="1" applyFill="1" applyBorder="1" applyAlignment="1">
      <alignment horizontal="center" vertical="center" wrapText="1"/>
    </xf>
    <xf numFmtId="0" fontId="33" fillId="2" borderId="0" xfId="0" applyFont="1" applyFill="1" applyAlignment="1">
      <alignment horizontal="left" vertical="top" wrapText="1"/>
    </xf>
    <xf numFmtId="14" fontId="30" fillId="3" borderId="8" xfId="0" applyNumberFormat="1" applyFont="1" applyFill="1" applyBorder="1" applyAlignment="1">
      <alignment horizontal="left" vertical="center"/>
    </xf>
    <xf numFmtId="14" fontId="30" fillId="3" borderId="0" xfId="0" applyNumberFormat="1" applyFont="1" applyFill="1" applyAlignment="1">
      <alignment horizontal="left" vertical="center"/>
    </xf>
    <xf numFmtId="14" fontId="30" fillId="3" borderId="16" xfId="0" applyNumberFormat="1" applyFont="1" applyFill="1" applyBorder="1" applyAlignment="1">
      <alignment horizontal="center" vertical="top" wrapText="1"/>
    </xf>
    <xf numFmtId="14" fontId="30" fillId="3" borderId="20" xfId="0" applyNumberFormat="1" applyFont="1" applyFill="1" applyBorder="1" applyAlignment="1">
      <alignment horizontal="center" vertical="top" wrapText="1"/>
    </xf>
    <xf numFmtId="14" fontId="30" fillId="3" borderId="16" xfId="0" applyNumberFormat="1" applyFont="1" applyFill="1" applyBorder="1" applyAlignment="1">
      <alignment horizontal="center" vertical="top"/>
    </xf>
    <xf numFmtId="14" fontId="30" fillId="3" borderId="8" xfId="0" applyNumberFormat="1" applyFont="1" applyFill="1" applyBorder="1" applyAlignment="1">
      <alignment horizontal="center" vertical="top"/>
    </xf>
    <xf numFmtId="14" fontId="30" fillId="3" borderId="18" xfId="0" applyNumberFormat="1" applyFont="1" applyFill="1" applyBorder="1" applyAlignment="1">
      <alignment horizontal="center" vertical="center" wrapText="1"/>
    </xf>
    <xf numFmtId="0" fontId="33" fillId="0" borderId="29" xfId="0" applyFont="1" applyBorder="1" applyAlignment="1">
      <alignment horizontal="center" vertical="center" wrapText="1"/>
    </xf>
    <xf numFmtId="0" fontId="30" fillId="3" borderId="8"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3" fillId="2" borderId="0" xfId="0" applyFont="1" applyFill="1" applyAlignment="1">
      <alignment horizontal="left" vertical="top"/>
    </xf>
    <xf numFmtId="0" fontId="8" fillId="2" borderId="0" xfId="0" applyFont="1" applyFill="1" applyAlignment="1">
      <alignment horizontal="left" vertical="top" wrapText="1"/>
    </xf>
    <xf numFmtId="0" fontId="34" fillId="2" borderId="0" xfId="0" applyFont="1" applyFill="1" applyBorder="1" applyAlignment="1">
      <alignment horizontal="left" vertical="top" wrapText="1"/>
    </xf>
    <xf numFmtId="165" fontId="33" fillId="2" borderId="34" xfId="1" applyNumberFormat="1" applyFont="1" applyFill="1" applyBorder="1" applyAlignment="1">
      <alignment horizontal="center" vertical="top" wrapText="1"/>
    </xf>
    <xf numFmtId="165" fontId="33" fillId="2" borderId="35" xfId="1" applyNumberFormat="1" applyFont="1" applyFill="1" applyBorder="1" applyAlignment="1">
      <alignment horizontal="center" vertical="top" wrapText="1"/>
    </xf>
    <xf numFmtId="165" fontId="33" fillId="2" borderId="14" xfId="1" applyNumberFormat="1" applyFont="1" applyFill="1" applyBorder="1" applyAlignment="1">
      <alignment horizontal="center" vertical="top" wrapText="1"/>
    </xf>
    <xf numFmtId="165" fontId="33" fillId="2" borderId="14" xfId="1" applyNumberFormat="1" applyFont="1" applyFill="1" applyBorder="1" applyAlignment="1">
      <alignment horizontal="center" vertical="top"/>
    </xf>
    <xf numFmtId="165" fontId="33" fillId="2" borderId="35" xfId="1" applyNumberFormat="1" applyFont="1" applyFill="1" applyBorder="1" applyAlignment="1">
      <alignment horizontal="center" vertical="top"/>
    </xf>
    <xf numFmtId="0" fontId="33" fillId="2" borderId="0" xfId="0" applyFont="1" applyFill="1" applyAlignment="1">
      <alignment horizontal="left" vertical="center" wrapText="1"/>
    </xf>
    <xf numFmtId="165" fontId="33" fillId="2" borderId="10" xfId="1" applyNumberFormat="1" applyFont="1" applyFill="1" applyBorder="1" applyAlignment="1">
      <alignment horizontal="center" vertical="top" wrapText="1"/>
    </xf>
    <xf numFmtId="165" fontId="33" fillId="2" borderId="13" xfId="1" applyNumberFormat="1" applyFont="1" applyFill="1" applyBorder="1" applyAlignment="1">
      <alignment horizontal="center" vertical="top" wrapText="1"/>
    </xf>
    <xf numFmtId="0" fontId="33" fillId="2" borderId="0" xfId="0" applyFont="1" applyFill="1" applyAlignment="1">
      <alignment horizontal="left" wrapText="1"/>
    </xf>
    <xf numFmtId="0" fontId="11" fillId="2" borderId="0" xfId="0" applyFont="1" applyFill="1" applyAlignment="1">
      <alignment horizontal="left" vertical="center" wrapText="1"/>
    </xf>
    <xf numFmtId="0" fontId="7" fillId="3" borderId="1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2" borderId="0" xfId="0" applyFont="1" applyFill="1" applyBorder="1" applyAlignment="1">
      <alignment horizontal="left" vertical="top" wrapText="1"/>
    </xf>
    <xf numFmtId="0" fontId="7" fillId="3" borderId="28"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1" fillId="2" borderId="0" xfId="15" applyFont="1" applyFill="1" applyAlignment="1">
      <alignment horizontal="left" vertical="center" wrapText="1"/>
    </xf>
    <xf numFmtId="0" fontId="7" fillId="3" borderId="19" xfId="15"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29" xfId="15" applyFont="1" applyFill="1" applyBorder="1" applyAlignment="1">
      <alignment horizontal="center" vertical="center" wrapText="1"/>
    </xf>
    <xf numFmtId="0" fontId="7" fillId="3" borderId="21" xfId="15" applyFont="1" applyFill="1" applyBorder="1" applyAlignment="1">
      <alignment horizontal="center" vertical="center" wrapText="1"/>
    </xf>
    <xf numFmtId="0" fontId="12" fillId="0" borderId="0" xfId="15" applyFont="1" applyAlignment="1">
      <alignment horizontal="left" vertical="center" wrapText="1"/>
    </xf>
    <xf numFmtId="0" fontId="30" fillId="3" borderId="16" xfId="16" applyFont="1" applyFill="1" applyBorder="1" applyAlignment="1">
      <alignment horizontal="center" vertical="center" wrapText="1"/>
    </xf>
    <xf numFmtId="0" fontId="30" fillId="3" borderId="8" xfId="16" applyFont="1" applyFill="1" applyBorder="1" applyAlignment="1">
      <alignment horizontal="center" vertical="center" wrapText="1"/>
    </xf>
    <xf numFmtId="0" fontId="30" fillId="3" borderId="20" xfId="16" applyFont="1" applyFill="1" applyBorder="1" applyAlignment="1">
      <alignment horizontal="center" vertical="center" wrapText="1"/>
    </xf>
    <xf numFmtId="0" fontId="59" fillId="3" borderId="37" xfId="16" applyFont="1" applyFill="1" applyBorder="1" applyAlignment="1">
      <alignment horizontal="center" vertical="center" wrapText="1"/>
    </xf>
    <xf numFmtId="0" fontId="29" fillId="2" borderId="0" xfId="16" applyFont="1" applyFill="1" applyAlignment="1">
      <alignment horizontal="left" vertical="center" wrapText="1"/>
    </xf>
    <xf numFmtId="0" fontId="30" fillId="3" borderId="0" xfId="16" applyFont="1" applyFill="1" applyAlignment="1">
      <alignment horizontal="left" vertical="center" wrapText="1"/>
    </xf>
    <xf numFmtId="0" fontId="30" fillId="3" borderId="24" xfId="16" applyFont="1" applyFill="1" applyBorder="1" applyAlignment="1">
      <alignment horizontal="left" vertical="center" wrapText="1"/>
    </xf>
    <xf numFmtId="14" fontId="30" fillId="3" borderId="18" xfId="16" applyNumberFormat="1" applyFont="1" applyFill="1" applyBorder="1" applyAlignment="1">
      <alignment horizontal="center" vertical="center" wrapText="1"/>
    </xf>
    <xf numFmtId="14" fontId="30" fillId="3" borderId="0" xfId="16" applyNumberFormat="1" applyFont="1" applyFill="1" applyAlignment="1">
      <alignment horizontal="center" vertical="center" wrapText="1"/>
    </xf>
    <xf numFmtId="0" fontId="30" fillId="3" borderId="18" xfId="16" applyFont="1" applyFill="1" applyBorder="1" applyAlignment="1">
      <alignment horizontal="center" vertical="center" wrapText="1"/>
    </xf>
    <xf numFmtId="0" fontId="59" fillId="3" borderId="30" xfId="16" applyFont="1" applyFill="1" applyBorder="1" applyAlignment="1">
      <alignment horizontal="center" vertical="center" wrapText="1"/>
    </xf>
    <xf numFmtId="0" fontId="30" fillId="3" borderId="21" xfId="16" applyFont="1" applyFill="1" applyBorder="1" applyAlignment="1">
      <alignment horizontal="center" vertical="center" wrapText="1"/>
    </xf>
    <xf numFmtId="164" fontId="30" fillId="3" borderId="15" xfId="1" applyFont="1" applyFill="1" applyBorder="1" applyAlignment="1">
      <alignment horizontal="center" vertical="center" wrapText="1"/>
    </xf>
    <xf numFmtId="164" fontId="30" fillId="3" borderId="21" xfId="1" applyFont="1" applyFill="1" applyBorder="1" applyAlignment="1">
      <alignment horizontal="center" vertical="center" wrapText="1"/>
    </xf>
    <xf numFmtId="14" fontId="30" fillId="3" borderId="19" xfId="16" applyNumberFormat="1" applyFont="1" applyFill="1" applyBorder="1" applyAlignment="1">
      <alignment horizontal="center" vertical="center" wrapText="1"/>
    </xf>
    <xf numFmtId="14" fontId="30" fillId="3" borderId="3" xfId="16" applyNumberFormat="1" applyFont="1" applyFill="1" applyBorder="1" applyAlignment="1">
      <alignment horizontal="center" vertical="center" wrapText="1"/>
    </xf>
    <xf numFmtId="0" fontId="30" fillId="3" borderId="15" xfId="16" applyFont="1" applyFill="1" applyBorder="1" applyAlignment="1">
      <alignment horizontal="center" vertical="center" wrapText="1"/>
    </xf>
    <xf numFmtId="0" fontId="30" fillId="3" borderId="38" xfId="16" applyFont="1" applyFill="1" applyBorder="1" applyAlignment="1">
      <alignment horizontal="center" vertical="center" wrapText="1"/>
    </xf>
    <xf numFmtId="0" fontId="11" fillId="2" borderId="0" xfId="16" applyFont="1" applyFill="1" applyAlignment="1">
      <alignment horizontal="left" vertical="center" wrapText="1"/>
    </xf>
    <xf numFmtId="0" fontId="7" fillId="3" borderId="3" xfId="16" applyFont="1" applyFill="1" applyBorder="1" applyAlignment="1">
      <alignment horizontal="left" vertical="center" wrapText="1"/>
    </xf>
    <xf numFmtId="0" fontId="7" fillId="3" borderId="29" xfId="16" applyFont="1" applyFill="1" applyBorder="1" applyAlignment="1">
      <alignment horizontal="left" vertical="center" wrapText="1"/>
    </xf>
    <xf numFmtId="0" fontId="12" fillId="2" borderId="0" xfId="16" applyFont="1" applyFill="1" applyAlignment="1">
      <alignment horizontal="left" vertical="center" wrapText="1"/>
    </xf>
    <xf numFmtId="0" fontId="12" fillId="2" borderId="1" xfId="16" applyFont="1" applyFill="1" applyBorder="1" applyAlignment="1">
      <alignment horizontal="left" vertical="center" wrapText="1"/>
    </xf>
    <xf numFmtId="0" fontId="12" fillId="2" borderId="6" xfId="16" applyFont="1" applyFill="1" applyBorder="1" applyAlignment="1">
      <alignment horizontal="left" vertical="center" wrapText="1"/>
    </xf>
  </cellXfs>
  <cellStyles count="19">
    <cellStyle name="=C:\WINNT35\SYSTEM32\COMMAND.COM" xfId="9" xr:uid="{00000000-0005-0000-0000-000000000000}"/>
    <cellStyle name="Comma 10" xfId="7" xr:uid="{00000000-0005-0000-0000-000001000000}"/>
    <cellStyle name="greyed" xfId="10" xr:uid="{00000000-0005-0000-0000-000002000000}"/>
    <cellStyle name="Heading 1 2" xfId="8" xr:uid="{00000000-0005-0000-0000-000003000000}"/>
    <cellStyle name="Heading 2 2" xfId="13" xr:uid="{00000000-0005-0000-0000-000004000000}"/>
    <cellStyle name="Komma" xfId="1" builtinId="3"/>
    <cellStyle name="Komma 2" xfId="17" xr:uid="{69F3FA43-5D8B-4D1D-A2B1-F4F30E2560B6}"/>
    <cellStyle name="Komma 3" xfId="18" xr:uid="{BA94AD6B-CFF0-4241-A80E-CF37447534B7}"/>
    <cellStyle name="Link" xfId="2" builtinId="8"/>
    <cellStyle name="Normal" xfId="0" builtinId="0" customBuiltin="1"/>
    <cellStyle name="Normal 2" xfId="5" xr:uid="{00000000-0005-0000-0000-000008000000}"/>
    <cellStyle name="Normal 2 2" xfId="12" xr:uid="{00000000-0005-0000-0000-000009000000}"/>
    <cellStyle name="Normal 2 2 2 2" xfId="4" xr:uid="{00000000-0005-0000-0000-00000A000000}"/>
    <cellStyle name="Normal 2 3" xfId="14" xr:uid="{3C544144-A18A-40BF-97AD-E178FD66CCAE}"/>
    <cellStyle name="Normal 2 4" xfId="16" xr:uid="{31AC516F-44E0-47C7-8E1D-12E5005B3435}"/>
    <cellStyle name="Normal 3" xfId="15" xr:uid="{B05B0F65-B933-4B02-8609-B5577DD7B0E7}"/>
    <cellStyle name="optionalExposure" xfId="11" xr:uid="{00000000-0005-0000-0000-00000B000000}"/>
    <cellStyle name="Procent" xfId="3" builtinId="5"/>
    <cellStyle name="Procent 2" xfId="6" xr:uid="{00000000-0005-0000-0000-00000D000000}"/>
  </cellStyles>
  <dxfs count="14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2060"/>
      <color rgb="FF000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43.xml.rels><?xml version="1.0" encoding="UTF-8" standalone="yes"?>
<Relationships xmlns="http://schemas.openxmlformats.org/package/2006/relationships"><Relationship Id="rId1" Type="http://schemas.openxmlformats.org/officeDocument/2006/relationships/hyperlink" Target="#Index!A1"/></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45.xml.rels><?xml version="1.0" encoding="UTF-8" standalone="yes"?>
<Relationships xmlns="http://schemas.openxmlformats.org/package/2006/relationships"><Relationship Id="rId1" Type="http://schemas.openxmlformats.org/officeDocument/2006/relationships/hyperlink" Target="#Index!A1"/></Relationships>
</file>

<file path=xl/drawings/_rels/drawing46.xml.rels><?xml version="1.0" encoding="UTF-8" standalone="yes"?>
<Relationships xmlns="http://schemas.openxmlformats.org/package/2006/relationships"><Relationship Id="rId1" Type="http://schemas.openxmlformats.org/officeDocument/2006/relationships/hyperlink" Target="#Index!A1"/></Relationships>
</file>

<file path=xl/drawings/_rels/drawing47.xml.rels><?xml version="1.0" encoding="UTF-8" standalone="yes"?>
<Relationships xmlns="http://schemas.openxmlformats.org/package/2006/relationships"><Relationship Id="rId1" Type="http://schemas.openxmlformats.org/officeDocument/2006/relationships/hyperlink" Target="#Index!A1"/></Relationships>
</file>

<file path=xl/drawings/_rels/drawing48.xml.rels><?xml version="1.0" encoding="UTF-8" standalone="yes"?>
<Relationships xmlns="http://schemas.openxmlformats.org/package/2006/relationships"><Relationship Id="rId1" Type="http://schemas.openxmlformats.org/officeDocument/2006/relationships/hyperlink" Target="#Index!A1"/></Relationships>
</file>

<file path=xl/drawings/_rels/drawing49.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50.xml.rels><?xml version="1.0" encoding="UTF-8" standalone="yes"?>
<Relationships xmlns="http://schemas.openxmlformats.org/package/2006/relationships"><Relationship Id="rId1" Type="http://schemas.openxmlformats.org/officeDocument/2006/relationships/hyperlink" Target="#Index!A1"/></Relationships>
</file>

<file path=xl/drawings/_rels/drawing51.xml.rels><?xml version="1.0" encoding="UTF-8" standalone="yes"?>
<Relationships xmlns="http://schemas.openxmlformats.org/package/2006/relationships"><Relationship Id="rId1" Type="http://schemas.openxmlformats.org/officeDocument/2006/relationships/hyperlink" Target="#Index!A1"/></Relationships>
</file>

<file path=xl/drawings/_rels/drawing52.xml.rels><?xml version="1.0" encoding="UTF-8" standalone="yes"?>
<Relationships xmlns="http://schemas.openxmlformats.org/package/2006/relationships"><Relationship Id="rId1" Type="http://schemas.openxmlformats.org/officeDocument/2006/relationships/hyperlink" Target="#Index!A1"/></Relationships>
</file>

<file path=xl/drawings/_rels/drawing53.xml.rels><?xml version="1.0" encoding="UTF-8" standalone="yes"?>
<Relationships xmlns="http://schemas.openxmlformats.org/package/2006/relationships"><Relationship Id="rId1" Type="http://schemas.openxmlformats.org/officeDocument/2006/relationships/hyperlink" Target="#Index!A1"/></Relationships>
</file>

<file path=xl/drawings/_rels/drawing54.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A70E8438-CE5B-4969-ABA4-2E97C6245946}"/>
            </a:ext>
          </a:extLst>
        </xdr:cNvPr>
        <xdr:cNvSpPr/>
      </xdr:nvSpPr>
      <xdr:spPr>
        <a:xfrm>
          <a:off x="96202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87BEEBA4-A48A-4B2F-B580-2685B703D119}"/>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5</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8902F56-968F-473F-AB53-2F670F221393}"/>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6CA6D2C-3877-42ED-BC54-A57562CCD8E4}"/>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BE95325B-7BCB-4739-A6D0-4AE199EE52FE}"/>
            </a:ext>
          </a:extLst>
        </xdr:cNvPr>
        <xdr:cNvSpPr/>
      </xdr:nvSpPr>
      <xdr:spPr>
        <a:xfrm>
          <a:off x="92392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561975</xdr:colOff>
      <xdr:row>2</xdr:row>
      <xdr:rowOff>9525</xdr:rowOff>
    </xdr:from>
    <xdr:to>
      <xdr:col>12</xdr:col>
      <xdr:colOff>600075</xdr:colOff>
      <xdr:row>6</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48BB51F-AD6B-41ED-AC37-892005463748}"/>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xdr:row>
      <xdr:rowOff>9525</xdr:rowOff>
    </xdr:from>
    <xdr:to>
      <xdr:col>5</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FA4400C-DD73-4509-95E1-0407A8591DA5}"/>
            </a:ext>
          </a:extLst>
        </xdr:cNvPr>
        <xdr:cNvSpPr/>
      </xdr:nvSpPr>
      <xdr:spPr>
        <a:xfrm>
          <a:off x="10487025" y="885825"/>
          <a:ext cx="857250" cy="6953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561975</xdr:colOff>
      <xdr:row>2</xdr:row>
      <xdr:rowOff>9525</xdr:rowOff>
    </xdr:from>
    <xdr:to>
      <xdr:col>9</xdr:col>
      <xdr:colOff>600075</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E95C2E67-33CB-4F30-B016-CA09C72574F1}"/>
            </a:ext>
          </a:extLst>
        </xdr:cNvPr>
        <xdr:cNvSpPr/>
      </xdr:nvSpPr>
      <xdr:spPr>
        <a:xfrm>
          <a:off x="14592300" y="885825"/>
          <a:ext cx="857250" cy="8763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E8552E73-84A7-40F9-9AA3-79AE6673E4D4}"/>
            </a:ext>
          </a:extLst>
        </xdr:cNvPr>
        <xdr:cNvSpPr/>
      </xdr:nvSpPr>
      <xdr:spPr>
        <a:xfrm>
          <a:off x="7372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28482BCB-B4DF-4ECF-8C6A-05D0B3E28061}"/>
            </a:ext>
          </a:extLst>
        </xdr:cNvPr>
        <xdr:cNvSpPr/>
      </xdr:nvSpPr>
      <xdr:spPr>
        <a:xfrm>
          <a:off x="7372350" y="2667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19</xdr:col>
      <xdr:colOff>142875</xdr:colOff>
      <xdr:row>2</xdr:row>
      <xdr:rowOff>38100</xdr:rowOff>
    </xdr:from>
    <xdr:to>
      <xdr:col>20</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F44B7D9A-62CD-4E5F-A4DD-BEA5646D6919}"/>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2</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9CB55D8-2B4A-470B-BD96-99E67EE4AC64}"/>
            </a:ext>
          </a:extLst>
        </xdr:cNvPr>
        <xdr:cNvSpPr/>
      </xdr:nvSpPr>
      <xdr:spPr>
        <a:xfrm>
          <a:off x="17687925"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0</xdr:colOff>
      <xdr:row>2</xdr:row>
      <xdr:rowOff>0</xdr:rowOff>
    </xdr:from>
    <xdr:to>
      <xdr:col>11</xdr:col>
      <xdr:colOff>247650</xdr:colOff>
      <xdr:row>3</xdr:row>
      <xdr:rowOff>295275</xdr:rowOff>
    </xdr:to>
    <xdr:sp macro="" textlink="">
      <xdr:nvSpPr>
        <xdr:cNvPr id="2" name="Proces 1">
          <a:hlinkClick xmlns:r="http://schemas.openxmlformats.org/officeDocument/2006/relationships" r:id="rId1"/>
          <a:extLst>
            <a:ext uri="{FF2B5EF4-FFF2-40B4-BE49-F238E27FC236}">
              <a16:creationId xmlns:a16="http://schemas.microsoft.com/office/drawing/2014/main" id="{16DD7BD6-987D-4988-AB1A-B603B3BCC214}"/>
            </a:ext>
          </a:extLst>
        </xdr:cNvPr>
        <xdr:cNvSpPr/>
      </xdr:nvSpPr>
      <xdr:spPr>
        <a:xfrm>
          <a:off x="8953500" y="8763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142875</xdr:colOff>
      <xdr:row>2</xdr:row>
      <xdr:rowOff>38100</xdr:rowOff>
    </xdr:from>
    <xdr:to>
      <xdr:col>13</xdr:col>
      <xdr:colOff>581025</xdr:colOff>
      <xdr:row>3</xdr:row>
      <xdr:rowOff>161925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7A1900A-D2DD-4A59-88AD-41158285CB5C}"/>
            </a:ext>
          </a:extLst>
        </xdr:cNvPr>
        <xdr:cNvSpPr/>
      </xdr:nvSpPr>
      <xdr:spPr>
        <a:xfrm>
          <a:off x="10515600" y="914400"/>
          <a:ext cx="1123950" cy="857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142875</xdr:colOff>
      <xdr:row>3</xdr:row>
      <xdr:rowOff>38099</xdr:rowOff>
    </xdr:from>
    <xdr:to>
      <xdr:col>18</xdr:col>
      <xdr:colOff>276225</xdr:colOff>
      <xdr:row>6</xdr:row>
      <xdr:rowOff>9524</xdr:rowOff>
    </xdr:to>
    <xdr:sp macro="" textlink="">
      <xdr:nvSpPr>
        <xdr:cNvPr id="3" name="Proces 1">
          <a:hlinkClick xmlns:r="http://schemas.openxmlformats.org/officeDocument/2006/relationships" r:id="rId1"/>
          <a:extLst>
            <a:ext uri="{FF2B5EF4-FFF2-40B4-BE49-F238E27FC236}">
              <a16:creationId xmlns:a16="http://schemas.microsoft.com/office/drawing/2014/main" id="{7FABA940-6546-41B7-BE96-E7B0A1D8E5F5}"/>
            </a:ext>
          </a:extLst>
        </xdr:cNvPr>
        <xdr:cNvSpPr/>
      </xdr:nvSpPr>
      <xdr:spPr>
        <a:xfrm>
          <a:off x="14354175" y="1076324"/>
          <a:ext cx="1619250" cy="7905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9525</xdr:colOff>
      <xdr:row>2</xdr:row>
      <xdr:rowOff>19050</xdr:rowOff>
    </xdr:from>
    <xdr:to>
      <xdr:col>11</xdr:col>
      <xdr:colOff>257175</xdr:colOff>
      <xdr:row>2</xdr:row>
      <xdr:rowOff>600075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2FBB7DF-E343-4527-A388-108886960221}"/>
            </a:ext>
          </a:extLst>
        </xdr:cNvPr>
        <xdr:cNvSpPr/>
      </xdr:nvSpPr>
      <xdr:spPr>
        <a:xfrm>
          <a:off x="9344025" y="89535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3</xdr:row>
      <xdr:rowOff>38100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1106150" y="885825"/>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21</xdr:col>
      <xdr:colOff>0</xdr:colOff>
      <xdr:row>2</xdr:row>
      <xdr:rowOff>0</xdr:rowOff>
    </xdr:from>
    <xdr:to>
      <xdr:col>22</xdr:col>
      <xdr:colOff>247650</xdr:colOff>
      <xdr:row>4</xdr:row>
      <xdr:rowOff>9525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359217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3FC80B78-C237-4A29-86A0-C786FA05E537}"/>
            </a:ext>
          </a:extLst>
        </xdr:cNvPr>
        <xdr:cNvSpPr/>
      </xdr:nvSpPr>
      <xdr:spPr>
        <a:xfrm>
          <a:off x="6981825" y="876300"/>
          <a:ext cx="857250" cy="6286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16</xdr:col>
      <xdr:colOff>609599</xdr:colOff>
      <xdr:row>2</xdr:row>
      <xdr:rowOff>0</xdr:rowOff>
    </xdr:from>
    <xdr:to>
      <xdr:col>18</xdr:col>
      <xdr:colOff>257174</xdr:colOff>
      <xdr:row>5</xdr:row>
      <xdr:rowOff>123825</xdr:rowOff>
    </xdr:to>
    <xdr:sp macro="" textlink="">
      <xdr:nvSpPr>
        <xdr:cNvPr id="2" name="Proces 1">
          <a:hlinkClick xmlns:r="http://schemas.openxmlformats.org/officeDocument/2006/relationships" r:id="rId1"/>
          <a:extLst>
            <a:ext uri="{FF2B5EF4-FFF2-40B4-BE49-F238E27FC236}">
              <a16:creationId xmlns:a16="http://schemas.microsoft.com/office/drawing/2014/main" id="{682D118D-3AD7-4063-BA07-10C8BDE11DB8}"/>
            </a:ext>
          </a:extLst>
        </xdr:cNvPr>
        <xdr:cNvSpPr/>
      </xdr:nvSpPr>
      <xdr:spPr>
        <a:xfrm>
          <a:off x="16802099" y="876300"/>
          <a:ext cx="866775" cy="6667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590550</xdr:colOff>
      <xdr:row>1</xdr:row>
      <xdr:rowOff>19050</xdr:rowOff>
    </xdr:from>
    <xdr:to>
      <xdr:col>10</xdr:col>
      <xdr:colOff>228600</xdr:colOff>
      <xdr:row>1</xdr:row>
      <xdr:rowOff>476250</xdr:rowOff>
    </xdr:to>
    <xdr:sp macro="" textlink="">
      <xdr:nvSpPr>
        <xdr:cNvPr id="2" name="Proces 1">
          <a:hlinkClick xmlns:r="http://schemas.openxmlformats.org/officeDocument/2006/relationships" r:id="rId1"/>
          <a:extLst>
            <a:ext uri="{FF2B5EF4-FFF2-40B4-BE49-F238E27FC236}">
              <a16:creationId xmlns:a16="http://schemas.microsoft.com/office/drawing/2014/main" id="{DB232FE6-78D1-417C-842F-EB80014559FF}"/>
            </a:ext>
          </a:extLst>
        </xdr:cNvPr>
        <xdr:cNvSpPr/>
      </xdr:nvSpPr>
      <xdr:spPr>
        <a:xfrm>
          <a:off x="10696575" y="28575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9</xdr:col>
      <xdr:colOff>685799</xdr:colOff>
      <xdr:row>2</xdr:row>
      <xdr:rowOff>0</xdr:rowOff>
    </xdr:from>
    <xdr:to>
      <xdr:col>11</xdr:col>
      <xdr:colOff>447674</xdr:colOff>
      <xdr:row>3</xdr:row>
      <xdr:rowOff>200025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6E8EB07-757A-4285-A307-21067862BC25}"/>
            </a:ext>
          </a:extLst>
        </xdr:cNvPr>
        <xdr:cNvSpPr/>
      </xdr:nvSpPr>
      <xdr:spPr>
        <a:xfrm>
          <a:off x="12734924" y="876300"/>
          <a:ext cx="1133475"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2</xdr:row>
      <xdr:rowOff>9525</xdr:rowOff>
    </xdr:from>
    <xdr:to>
      <xdr:col>4</xdr:col>
      <xdr:colOff>857250</xdr:colOff>
      <xdr:row>4</xdr:row>
      <xdr:rowOff>228600</xdr:rowOff>
    </xdr:to>
    <xdr:sp macro="" textlink="">
      <xdr:nvSpPr>
        <xdr:cNvPr id="2" name="Proces 1">
          <a:hlinkClick xmlns:r="http://schemas.openxmlformats.org/officeDocument/2006/relationships" r:id="rId1"/>
          <a:extLst>
            <a:ext uri="{FF2B5EF4-FFF2-40B4-BE49-F238E27FC236}">
              <a16:creationId xmlns:a16="http://schemas.microsoft.com/office/drawing/2014/main" id="{60481EA8-CC55-4635-B37C-C16D621A59AF}"/>
            </a:ext>
          </a:extLst>
        </xdr:cNvPr>
        <xdr:cNvSpPr/>
      </xdr:nvSpPr>
      <xdr:spPr>
        <a:xfrm>
          <a:off x="1828800" y="333375"/>
          <a:ext cx="457200" cy="4762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0</xdr:colOff>
      <xdr:row>2</xdr:row>
      <xdr:rowOff>0</xdr:rowOff>
    </xdr:from>
    <xdr:to>
      <xdr:col>13</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4009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0372725" y="876300"/>
          <a:ext cx="857250" cy="7048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16</xdr:col>
      <xdr:colOff>0</xdr:colOff>
      <xdr:row>2</xdr:row>
      <xdr:rowOff>0</xdr:rowOff>
    </xdr:from>
    <xdr:to>
      <xdr:col>17</xdr:col>
      <xdr:colOff>247650</xdr:colOff>
      <xdr:row>5</xdr:row>
      <xdr:rowOff>47625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12773025" y="876300"/>
          <a:ext cx="857250" cy="5524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11</xdr:col>
      <xdr:colOff>0</xdr:colOff>
      <xdr:row>2</xdr:row>
      <xdr:rowOff>0</xdr:rowOff>
    </xdr:from>
    <xdr:to>
      <xdr:col>12</xdr:col>
      <xdr:colOff>247650</xdr:colOff>
      <xdr:row>2</xdr:row>
      <xdr:rowOff>581025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13344525" y="876300"/>
          <a:ext cx="857250" cy="58102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14</xdr:col>
      <xdr:colOff>0</xdr:colOff>
      <xdr:row>2</xdr:row>
      <xdr:rowOff>1</xdr:rowOff>
    </xdr:from>
    <xdr:to>
      <xdr:col>15</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88773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0</xdr:colOff>
      <xdr:row>2</xdr:row>
      <xdr:rowOff>1</xdr:rowOff>
    </xdr:from>
    <xdr:to>
      <xdr:col>7</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EFAD9968-77FD-4018-992F-1D12164AC3D7}"/>
            </a:ext>
          </a:extLst>
        </xdr:cNvPr>
        <xdr:cNvSpPr/>
      </xdr:nvSpPr>
      <xdr:spPr>
        <a:xfrm>
          <a:off x="11010900" y="876301"/>
          <a:ext cx="857250" cy="5334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247650</xdr:colOff>
      <xdr:row>4</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C0F7B0DD-F172-4573-89F0-C80A28E916C7}"/>
            </a:ext>
          </a:extLst>
        </xdr:cNvPr>
        <xdr:cNvSpPr/>
      </xdr:nvSpPr>
      <xdr:spPr>
        <a:xfrm>
          <a:off x="3657600" y="323850"/>
          <a:ext cx="857250" cy="438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1</xdr:row>
      <xdr:rowOff>9525</xdr:rowOff>
    </xdr:from>
    <xdr:to>
      <xdr:col>10</xdr:col>
      <xdr:colOff>257175</xdr:colOff>
      <xdr:row>1</xdr:row>
      <xdr:rowOff>466725</xdr:rowOff>
    </xdr:to>
    <xdr:sp macro="" textlink="">
      <xdr:nvSpPr>
        <xdr:cNvPr id="2" name="Proces 1">
          <a:hlinkClick xmlns:r="http://schemas.openxmlformats.org/officeDocument/2006/relationships" r:id="rId1"/>
          <a:extLst>
            <a:ext uri="{FF2B5EF4-FFF2-40B4-BE49-F238E27FC236}">
              <a16:creationId xmlns:a16="http://schemas.microsoft.com/office/drawing/2014/main" id="{0926BD02-0483-4D33-B179-4C4914F8F52A}"/>
            </a:ext>
          </a:extLst>
        </xdr:cNvPr>
        <xdr:cNvSpPr/>
      </xdr:nvSpPr>
      <xdr:spPr>
        <a:xfrm>
          <a:off x="6981825" y="276225"/>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9</xdr:col>
      <xdr:colOff>0</xdr:colOff>
      <xdr:row>2</xdr:row>
      <xdr:rowOff>0</xdr:rowOff>
    </xdr:from>
    <xdr:to>
      <xdr:col>10</xdr:col>
      <xdr:colOff>247650</xdr:colOff>
      <xdr:row>5</xdr:row>
      <xdr:rowOff>114300</xdr:rowOff>
    </xdr:to>
    <xdr:sp macro="" textlink="">
      <xdr:nvSpPr>
        <xdr:cNvPr id="2" name="Proces 1">
          <a:hlinkClick xmlns:r="http://schemas.openxmlformats.org/officeDocument/2006/relationships" r:id="rId1"/>
          <a:extLst>
            <a:ext uri="{FF2B5EF4-FFF2-40B4-BE49-F238E27FC236}">
              <a16:creationId xmlns:a16="http://schemas.microsoft.com/office/drawing/2014/main" id="{EEA8AC46-DA14-417B-872D-016E7FAD0B04}"/>
            </a:ext>
          </a:extLst>
        </xdr:cNvPr>
        <xdr:cNvSpPr/>
      </xdr:nvSpPr>
      <xdr:spPr>
        <a:xfrm>
          <a:off x="5476875" y="876300"/>
          <a:ext cx="857250" cy="7620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11</xdr:col>
      <xdr:colOff>0</xdr:colOff>
      <xdr:row>2</xdr:row>
      <xdr:rowOff>9525</xdr:rowOff>
    </xdr:from>
    <xdr:to>
      <xdr:col>12</xdr:col>
      <xdr:colOff>247650</xdr:colOff>
      <xdr:row>3</xdr:row>
      <xdr:rowOff>466724</xdr:rowOff>
    </xdr:to>
    <xdr:sp macro="" textlink="">
      <xdr:nvSpPr>
        <xdr:cNvPr id="2" name="Proces 1">
          <a:hlinkClick xmlns:r="http://schemas.openxmlformats.org/officeDocument/2006/relationships" r:id="rId1"/>
          <a:extLst>
            <a:ext uri="{FF2B5EF4-FFF2-40B4-BE49-F238E27FC236}">
              <a16:creationId xmlns:a16="http://schemas.microsoft.com/office/drawing/2014/main" id="{A827C23A-CDE0-4568-8521-4AB5BF645D83}"/>
            </a:ext>
          </a:extLst>
        </xdr:cNvPr>
        <xdr:cNvSpPr/>
      </xdr:nvSpPr>
      <xdr:spPr>
        <a:xfrm>
          <a:off x="11896725" y="885825"/>
          <a:ext cx="857250" cy="771524"/>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7</xdr:col>
      <xdr:colOff>142875</xdr:colOff>
      <xdr:row>1</xdr:row>
      <xdr:rowOff>590549</xdr:rowOff>
    </xdr:from>
    <xdr:to>
      <xdr:col>8</xdr:col>
      <xdr:colOff>390525</xdr:colOff>
      <xdr:row>3</xdr:row>
      <xdr:rowOff>371475</xdr:rowOff>
    </xdr:to>
    <xdr:sp macro="" textlink="">
      <xdr:nvSpPr>
        <xdr:cNvPr id="2" name="Proces 1">
          <a:hlinkClick xmlns:r="http://schemas.openxmlformats.org/officeDocument/2006/relationships" r:id="rId1"/>
          <a:extLst>
            <a:ext uri="{FF2B5EF4-FFF2-40B4-BE49-F238E27FC236}">
              <a16:creationId xmlns:a16="http://schemas.microsoft.com/office/drawing/2014/main" id="{B3EA9469-D5C4-471D-9FEF-BE01028070F0}"/>
            </a:ext>
          </a:extLst>
        </xdr:cNvPr>
        <xdr:cNvSpPr/>
      </xdr:nvSpPr>
      <xdr:spPr>
        <a:xfrm>
          <a:off x="12268200" y="857249"/>
          <a:ext cx="857250" cy="9715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561975</xdr:colOff>
      <xdr:row>2</xdr:row>
      <xdr:rowOff>28574</xdr:rowOff>
    </xdr:from>
    <xdr:to>
      <xdr:col>6</xdr:col>
      <xdr:colOff>200025</xdr:colOff>
      <xdr:row>3</xdr:row>
      <xdr:rowOff>438149</xdr:rowOff>
    </xdr:to>
    <xdr:sp macro="" textlink="">
      <xdr:nvSpPr>
        <xdr:cNvPr id="2" name="Proces 1">
          <a:hlinkClick xmlns:r="http://schemas.openxmlformats.org/officeDocument/2006/relationships" r:id="rId1"/>
          <a:extLst>
            <a:ext uri="{FF2B5EF4-FFF2-40B4-BE49-F238E27FC236}">
              <a16:creationId xmlns:a16="http://schemas.microsoft.com/office/drawing/2014/main" id="{C1ADB26A-B1E6-4CF0-8FB6-6DBA530B92C1}"/>
            </a:ext>
          </a:extLst>
        </xdr:cNvPr>
        <xdr:cNvSpPr/>
      </xdr:nvSpPr>
      <xdr:spPr>
        <a:xfrm>
          <a:off x="8953500" y="904874"/>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3</xdr:col>
      <xdr:colOff>66675</xdr:colOff>
      <xdr:row>2</xdr:row>
      <xdr:rowOff>9525</xdr:rowOff>
    </xdr:from>
    <xdr:to>
      <xdr:col>4</xdr:col>
      <xdr:colOff>314325</xdr:colOff>
      <xdr:row>3</xdr:row>
      <xdr:rowOff>276225</xdr:rowOff>
    </xdr:to>
    <xdr:sp macro="" textlink="">
      <xdr:nvSpPr>
        <xdr:cNvPr id="2" name="Proces 1">
          <a:hlinkClick xmlns:r="http://schemas.openxmlformats.org/officeDocument/2006/relationships" r:id="rId1"/>
          <a:extLst>
            <a:ext uri="{FF2B5EF4-FFF2-40B4-BE49-F238E27FC236}">
              <a16:creationId xmlns:a16="http://schemas.microsoft.com/office/drawing/2014/main" id="{55560E7D-B045-43AA-A7D5-9B42E48FF48F}"/>
            </a:ext>
          </a:extLst>
        </xdr:cNvPr>
        <xdr:cNvSpPr/>
      </xdr:nvSpPr>
      <xdr:spPr>
        <a:xfrm>
          <a:off x="12468225" y="885825"/>
          <a:ext cx="857250" cy="600075"/>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0</xdr:colOff>
      <xdr:row>2</xdr:row>
      <xdr:rowOff>1</xdr:rowOff>
    </xdr:from>
    <xdr:to>
      <xdr:col>11</xdr:col>
      <xdr:colOff>247650</xdr:colOff>
      <xdr:row>3</xdr:row>
      <xdr:rowOff>304801</xdr:rowOff>
    </xdr:to>
    <xdr:sp macro="" textlink="">
      <xdr:nvSpPr>
        <xdr:cNvPr id="2" name="Proces 1">
          <a:hlinkClick xmlns:r="http://schemas.openxmlformats.org/officeDocument/2006/relationships" r:id="rId1"/>
          <a:extLst>
            <a:ext uri="{FF2B5EF4-FFF2-40B4-BE49-F238E27FC236}">
              <a16:creationId xmlns:a16="http://schemas.microsoft.com/office/drawing/2014/main" id="{BBF8E179-4724-4ABE-A438-89F9C716D955}"/>
            </a:ext>
          </a:extLst>
        </xdr:cNvPr>
        <xdr:cNvSpPr/>
      </xdr:nvSpPr>
      <xdr:spPr>
        <a:xfrm>
          <a:off x="8534400" y="876301"/>
          <a:ext cx="857250" cy="7810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11</xdr:col>
      <xdr:colOff>238125</xdr:colOff>
      <xdr:row>0</xdr:row>
      <xdr:rowOff>228600</xdr:rowOff>
    </xdr:from>
    <xdr:to>
      <xdr:col>11</xdr:col>
      <xdr:colOff>1095375</xdr:colOff>
      <xdr:row>1</xdr:row>
      <xdr:rowOff>419100</xdr:rowOff>
    </xdr:to>
    <xdr:sp macro="" textlink="">
      <xdr:nvSpPr>
        <xdr:cNvPr id="2" name="Proces 1">
          <a:hlinkClick xmlns:r="http://schemas.openxmlformats.org/officeDocument/2006/relationships" r:id="rId1"/>
          <a:extLst>
            <a:ext uri="{FF2B5EF4-FFF2-40B4-BE49-F238E27FC236}">
              <a16:creationId xmlns:a16="http://schemas.microsoft.com/office/drawing/2014/main" id="{51B6C985-2ECB-4649-8DB3-DA54997E6FA3}"/>
            </a:ext>
          </a:extLst>
        </xdr:cNvPr>
        <xdr:cNvSpPr/>
      </xdr:nvSpPr>
      <xdr:spPr>
        <a:xfrm>
          <a:off x="12601575" y="228600"/>
          <a:ext cx="8572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16</xdr:col>
      <xdr:colOff>123825</xdr:colOff>
      <xdr:row>0</xdr:row>
      <xdr:rowOff>247650</xdr:rowOff>
    </xdr:from>
    <xdr:to>
      <xdr:col>17</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5EA702FE-AC61-4D02-B11F-E39C07BCEDDD}"/>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8</xdr:col>
      <xdr:colOff>123825</xdr:colOff>
      <xdr:row>0</xdr:row>
      <xdr:rowOff>247650</xdr:rowOff>
    </xdr:from>
    <xdr:to>
      <xdr:col>9</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BD8BC05E-845A-4163-8D86-AF268AA4B47A}"/>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twoCellAnchor>
    <xdr:from>
      <xdr:col>8</xdr:col>
      <xdr:colOff>123825</xdr:colOff>
      <xdr:row>0</xdr:row>
      <xdr:rowOff>247650</xdr:rowOff>
    </xdr:from>
    <xdr:to>
      <xdr:col>9</xdr:col>
      <xdr:colOff>0</xdr:colOff>
      <xdr:row>1</xdr:row>
      <xdr:rowOff>438150</xdr:rowOff>
    </xdr:to>
    <xdr:sp macro="" textlink="">
      <xdr:nvSpPr>
        <xdr:cNvPr id="3" name="Proces 1">
          <a:hlinkClick xmlns:r="http://schemas.openxmlformats.org/officeDocument/2006/relationships" r:id="rId1"/>
          <a:extLst>
            <a:ext uri="{FF2B5EF4-FFF2-40B4-BE49-F238E27FC236}">
              <a16:creationId xmlns:a16="http://schemas.microsoft.com/office/drawing/2014/main" id="{973C0BAC-70DC-47B7-B22D-0179E6713D62}"/>
            </a:ext>
          </a:extLst>
        </xdr:cNvPr>
        <xdr:cNvSpPr/>
      </xdr:nvSpPr>
      <xdr:spPr>
        <a:xfrm>
          <a:off x="10153650"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7</xdr:col>
      <xdr:colOff>123825</xdr:colOff>
      <xdr:row>0</xdr:row>
      <xdr:rowOff>247650</xdr:rowOff>
    </xdr:from>
    <xdr:to>
      <xdr:col>8</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83DF0C1-2BC0-4B59-A79D-9198298CE66E}"/>
            </a:ext>
          </a:extLst>
        </xdr:cNvPr>
        <xdr:cNvSpPr/>
      </xdr:nvSpPr>
      <xdr:spPr>
        <a:xfrm>
          <a:off x="894397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190500</xdr:colOff>
      <xdr:row>1</xdr:row>
      <xdr:rowOff>590549</xdr:rowOff>
    </xdr:from>
    <xdr:to>
      <xdr:col>11</xdr:col>
      <xdr:colOff>438150</xdr:colOff>
      <xdr:row>3</xdr:row>
      <xdr:rowOff>371475</xdr:rowOff>
    </xdr:to>
    <xdr:sp macro="" textlink="">
      <xdr:nvSpPr>
        <xdr:cNvPr id="2" name="Proces 1">
          <a:hlinkClick xmlns:r="http://schemas.openxmlformats.org/officeDocument/2006/relationships" r:id="rId1"/>
          <a:extLst>
            <a:ext uri="{FF2B5EF4-FFF2-40B4-BE49-F238E27FC236}">
              <a16:creationId xmlns:a16="http://schemas.microsoft.com/office/drawing/2014/main" id="{5982DCB1-5C37-421D-98CC-5C7A985655D9}"/>
            </a:ext>
          </a:extLst>
        </xdr:cNvPr>
        <xdr:cNvSpPr/>
      </xdr:nvSpPr>
      <xdr:spPr>
        <a:xfrm>
          <a:off x="13449300" y="857249"/>
          <a:ext cx="933450" cy="6667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13</xdr:col>
      <xdr:colOff>123825</xdr:colOff>
      <xdr:row>0</xdr:row>
      <xdr:rowOff>247650</xdr:rowOff>
    </xdr:from>
    <xdr:to>
      <xdr:col>14</xdr:col>
      <xdr:colOff>0</xdr:colOff>
      <xdr:row>1</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D33AA8C2-7918-4F51-8E70-0FA10AD64804}"/>
            </a:ext>
          </a:extLst>
        </xdr:cNvPr>
        <xdr:cNvSpPr/>
      </xdr:nvSpPr>
      <xdr:spPr>
        <a:xfrm>
          <a:off x="14411325" y="247650"/>
          <a:ext cx="7620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342900</xdr:colOff>
      <xdr:row>1</xdr:row>
      <xdr:rowOff>180975</xdr:rowOff>
    </xdr:from>
    <xdr:to>
      <xdr:col>9</xdr:col>
      <xdr:colOff>466725</xdr:colOff>
      <xdr:row>2</xdr:row>
      <xdr:rowOff>28575</xdr:rowOff>
    </xdr:to>
    <xdr:sp macro="" textlink="">
      <xdr:nvSpPr>
        <xdr:cNvPr id="2" name="Proces 1">
          <a:hlinkClick xmlns:r="http://schemas.openxmlformats.org/officeDocument/2006/relationships" r:id="rId1"/>
          <a:extLst>
            <a:ext uri="{FF2B5EF4-FFF2-40B4-BE49-F238E27FC236}">
              <a16:creationId xmlns:a16="http://schemas.microsoft.com/office/drawing/2014/main" id="{54B2D7F0-63E2-412F-910C-7A095BA47FBE}"/>
            </a:ext>
          </a:extLst>
        </xdr:cNvPr>
        <xdr:cNvSpPr/>
      </xdr:nvSpPr>
      <xdr:spPr>
        <a:xfrm>
          <a:off x="12096750" y="447675"/>
          <a:ext cx="733425"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33C745D9-4FA4-45D0-A6FC-B71F5CFFBA42}"/>
            </a:ext>
          </a:extLst>
        </xdr:cNvPr>
        <xdr:cNvSpPr/>
      </xdr:nvSpPr>
      <xdr:spPr>
        <a:xfrm>
          <a:off x="9277350" y="266700"/>
          <a:ext cx="108585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7</xdr:col>
      <xdr:colOff>0</xdr:colOff>
      <xdr:row>1</xdr:row>
      <xdr:rowOff>0</xdr:rowOff>
    </xdr:from>
    <xdr:to>
      <xdr:col>8</xdr:col>
      <xdr:colOff>247650</xdr:colOff>
      <xdr:row>1</xdr:row>
      <xdr:rowOff>457200</xdr:rowOff>
    </xdr:to>
    <xdr:sp macro="" textlink="">
      <xdr:nvSpPr>
        <xdr:cNvPr id="2" name="Proces 1">
          <a:hlinkClick xmlns:r="http://schemas.openxmlformats.org/officeDocument/2006/relationships" r:id="rId1"/>
          <a:extLst>
            <a:ext uri="{FF2B5EF4-FFF2-40B4-BE49-F238E27FC236}">
              <a16:creationId xmlns:a16="http://schemas.microsoft.com/office/drawing/2014/main" id="{18A27EBE-3490-42CD-8904-B58A359380B8}"/>
            </a:ext>
          </a:extLst>
        </xdr:cNvPr>
        <xdr:cNvSpPr/>
      </xdr:nvSpPr>
      <xdr:spPr>
        <a:xfrm>
          <a:off x="7839075" y="266700"/>
          <a:ext cx="952500"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9</xdr:col>
      <xdr:colOff>342900</xdr:colOff>
      <xdr:row>1</xdr:row>
      <xdr:rowOff>180975</xdr:rowOff>
    </xdr:from>
    <xdr:to>
      <xdr:col>10</xdr:col>
      <xdr:colOff>466725</xdr:colOff>
      <xdr:row>2</xdr:row>
      <xdr:rowOff>28575</xdr:rowOff>
    </xdr:to>
    <xdr:sp macro="" textlink="">
      <xdr:nvSpPr>
        <xdr:cNvPr id="2" name="Proces 1">
          <a:hlinkClick xmlns:r="http://schemas.openxmlformats.org/officeDocument/2006/relationships" r:id="rId1"/>
          <a:extLst>
            <a:ext uri="{FF2B5EF4-FFF2-40B4-BE49-F238E27FC236}">
              <a16:creationId xmlns:a16="http://schemas.microsoft.com/office/drawing/2014/main" id="{2DF6C72D-0AC6-4825-9ABC-CF3A8B836700}"/>
            </a:ext>
          </a:extLst>
        </xdr:cNvPr>
        <xdr:cNvSpPr/>
      </xdr:nvSpPr>
      <xdr:spPr>
        <a:xfrm>
          <a:off x="15001875" y="447675"/>
          <a:ext cx="733425" cy="45720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285750</xdr:colOff>
      <xdr:row>1</xdr:row>
      <xdr:rowOff>123824</xdr:rowOff>
    </xdr:from>
    <xdr:to>
      <xdr:col>15</xdr:col>
      <xdr:colOff>533400</xdr:colOff>
      <xdr:row>2</xdr:row>
      <xdr:rowOff>180975</xdr:rowOff>
    </xdr:to>
    <xdr:sp macro="" textlink="">
      <xdr:nvSpPr>
        <xdr:cNvPr id="2" name="Proces 1">
          <a:hlinkClick xmlns:r="http://schemas.openxmlformats.org/officeDocument/2006/relationships" r:id="rId1"/>
          <a:extLst>
            <a:ext uri="{FF2B5EF4-FFF2-40B4-BE49-F238E27FC236}">
              <a16:creationId xmlns:a16="http://schemas.microsoft.com/office/drawing/2014/main" id="{B94FAA88-1BEF-499B-8970-F1B623C56797}"/>
            </a:ext>
          </a:extLst>
        </xdr:cNvPr>
        <xdr:cNvSpPr/>
      </xdr:nvSpPr>
      <xdr:spPr>
        <a:xfrm>
          <a:off x="10763250" y="390524"/>
          <a:ext cx="857250" cy="666751"/>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247650</xdr:colOff>
      <xdr:row>4</xdr:row>
      <xdr:rowOff>19050</xdr:rowOff>
    </xdr:to>
    <xdr:sp macro="" textlink="">
      <xdr:nvSpPr>
        <xdr:cNvPr id="2" name="Proces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95916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247650</xdr:colOff>
      <xdr:row>4</xdr:row>
      <xdr:rowOff>57150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4CD9F187-0C8E-4901-8F4C-C9C7B617E4A2}"/>
            </a:ext>
          </a:extLst>
        </xdr:cNvPr>
        <xdr:cNvSpPr/>
      </xdr:nvSpPr>
      <xdr:spPr>
        <a:xfrm>
          <a:off x="14649450"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0</xdr:colOff>
      <xdr:row>2</xdr:row>
      <xdr:rowOff>0</xdr:rowOff>
    </xdr:from>
    <xdr:to>
      <xdr:col>20</xdr:col>
      <xdr:colOff>247650</xdr:colOff>
      <xdr:row>3</xdr:row>
      <xdr:rowOff>438150</xdr:rowOff>
    </xdr:to>
    <xdr:sp macro="" textlink="">
      <xdr:nvSpPr>
        <xdr:cNvPr id="2" name="Proces 1">
          <a:hlinkClick xmlns:r="http://schemas.openxmlformats.org/officeDocument/2006/relationships" r:id="rId1"/>
          <a:extLst>
            <a:ext uri="{FF2B5EF4-FFF2-40B4-BE49-F238E27FC236}">
              <a16:creationId xmlns:a16="http://schemas.microsoft.com/office/drawing/2014/main" id="{938A9B3D-1216-4614-8CB3-DED1B930F122}"/>
            </a:ext>
          </a:extLst>
        </xdr:cNvPr>
        <xdr:cNvSpPr/>
      </xdr:nvSpPr>
      <xdr:spPr>
        <a:xfrm>
          <a:off x="13554075" y="876300"/>
          <a:ext cx="857250" cy="819150"/>
        </a:xfrm>
        <a:prstGeom prst="flowChartProcess">
          <a:avLst/>
        </a:prstGeom>
        <a:solidFill>
          <a:schemeClr val="bg1"/>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100">
              <a:ln>
                <a:noFill/>
              </a:ln>
              <a:solidFill>
                <a:schemeClr val="tx1"/>
              </a:solidFill>
            </a:rPr>
            <a:t>Return to index</a:t>
          </a:r>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ydbank.com/esg-and-sustainability" TargetMode="External"/><Relationship Id="rId2" Type="http://schemas.openxmlformats.org/officeDocument/2006/relationships/hyperlink" Target="https://www.sydbank.com/esg-and-sustainability" TargetMode="External"/><Relationship Id="rId1" Type="http://schemas.openxmlformats.org/officeDocument/2006/relationships/hyperlink" Target="http://www.sydbank.com/" TargetMode="External"/><Relationship Id="rId5" Type="http://schemas.openxmlformats.org/officeDocument/2006/relationships/printerSettings" Target="../printerSettings/printerSettings1.bin"/><Relationship Id="rId4" Type="http://schemas.openxmlformats.org/officeDocument/2006/relationships/hyperlink" Target="https://www.sydbank.com/esg-and-sustainability"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3.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4.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7.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0.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1.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sydbank.com/investor-relations/capital-and-debt" TargetMode="External"/><Relationship Id="rId2" Type="http://schemas.openxmlformats.org/officeDocument/2006/relationships/hyperlink" Target="https://www.sydbank.com/investor-relations/capital-and-debt" TargetMode="External"/><Relationship Id="rId1" Type="http://schemas.openxmlformats.org/officeDocument/2006/relationships/hyperlink" Target="https://www.sydbank.com/investor-relations/capital-and-debt"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2:I151"/>
  <sheetViews>
    <sheetView zoomScale="80" zoomScaleNormal="80" workbookViewId="0">
      <selection activeCell="I40" sqref="I40"/>
    </sheetView>
  </sheetViews>
  <sheetFormatPr defaultColWidth="9" defaultRowHeight="14.25" x14ac:dyDescent="0.2"/>
  <cols>
    <col min="1" max="1" width="4.25" style="19" customWidth="1"/>
    <col min="2" max="2" width="133.25" style="19" customWidth="1"/>
    <col min="3" max="3" width="23.875" style="23" customWidth="1"/>
    <col min="4" max="4" width="19.25" style="24" customWidth="1"/>
    <col min="5" max="5" width="27.625" style="24" customWidth="1"/>
    <col min="6" max="6" width="24.25" style="19" customWidth="1"/>
    <col min="7" max="16384" width="9" style="19"/>
  </cols>
  <sheetData>
    <row r="2" spans="2:9" x14ac:dyDescent="0.2">
      <c r="B2" s="20" t="s">
        <v>1</v>
      </c>
      <c r="C2" s="842" t="s">
        <v>1144</v>
      </c>
      <c r="D2" s="842" t="s">
        <v>1143</v>
      </c>
      <c r="E2" s="841" t="s">
        <v>842</v>
      </c>
      <c r="F2" s="841" t="s">
        <v>1167</v>
      </c>
    </row>
    <row r="3" spans="2:9" x14ac:dyDescent="0.2">
      <c r="B3" s="20"/>
      <c r="C3" s="842"/>
      <c r="D3" s="842"/>
      <c r="E3" s="841"/>
      <c r="F3" s="841"/>
    </row>
    <row r="4" spans="2:9" ht="21" customHeight="1" x14ac:dyDescent="0.2">
      <c r="B4" s="21" t="s">
        <v>0</v>
      </c>
      <c r="C4" s="842"/>
      <c r="D4" s="842"/>
      <c r="E4" s="841"/>
      <c r="F4" s="841"/>
    </row>
    <row r="5" spans="2:9" x14ac:dyDescent="0.2">
      <c r="B5" s="22"/>
      <c r="I5" s="19" t="s">
        <v>2</v>
      </c>
    </row>
    <row r="6" spans="2:9" x14ac:dyDescent="0.2">
      <c r="B6" s="25"/>
      <c r="G6" s="840"/>
    </row>
    <row r="7" spans="2:9" x14ac:dyDescent="0.2">
      <c r="B7" s="26" t="s">
        <v>523</v>
      </c>
      <c r="F7" s="19" t="s">
        <v>2</v>
      </c>
    </row>
    <row r="8" spans="2:9" x14ac:dyDescent="0.2">
      <c r="B8" s="22"/>
    </row>
    <row r="9" spans="2:9" x14ac:dyDescent="0.2">
      <c r="B9" s="2" t="s">
        <v>1168</v>
      </c>
      <c r="C9" s="23" t="s">
        <v>378</v>
      </c>
    </row>
    <row r="10" spans="2:9" x14ac:dyDescent="0.2">
      <c r="B10" s="2" t="s">
        <v>1169</v>
      </c>
      <c r="C10" s="23" t="s">
        <v>405</v>
      </c>
    </row>
    <row r="11" spans="2:9" x14ac:dyDescent="0.2">
      <c r="B11" s="2" t="s">
        <v>1170</v>
      </c>
      <c r="E11" s="24" t="s">
        <v>1091</v>
      </c>
    </row>
    <row r="12" spans="2:9" x14ac:dyDescent="0.2">
      <c r="B12" s="4"/>
      <c r="C12" s="27"/>
      <c r="D12" s="28"/>
      <c r="E12" s="28"/>
      <c r="F12" s="28"/>
    </row>
    <row r="13" spans="2:9" x14ac:dyDescent="0.2">
      <c r="B13" s="2"/>
      <c r="C13" s="29"/>
    </row>
    <row r="14" spans="2:9" x14ac:dyDescent="0.2">
      <c r="B14" s="26" t="s">
        <v>876</v>
      </c>
      <c r="C14" s="29"/>
    </row>
    <row r="15" spans="2:9" x14ac:dyDescent="0.2">
      <c r="B15" s="2"/>
      <c r="C15" s="29"/>
    </row>
    <row r="16" spans="2:9" ht="42.75" x14ac:dyDescent="0.2">
      <c r="B16" s="13" t="s">
        <v>1171</v>
      </c>
      <c r="C16" s="29"/>
      <c r="D16" s="24" t="s">
        <v>1092</v>
      </c>
      <c r="E16" s="30" t="s">
        <v>1145</v>
      </c>
    </row>
    <row r="17" spans="2:6" ht="28.5" x14ac:dyDescent="0.2">
      <c r="B17" s="2" t="s">
        <v>1172</v>
      </c>
      <c r="C17" s="29"/>
      <c r="E17" s="30" t="s">
        <v>1553</v>
      </c>
    </row>
    <row r="18" spans="2:6" x14ac:dyDescent="0.2">
      <c r="B18" s="4"/>
      <c r="C18" s="27"/>
      <c r="D18" s="31"/>
      <c r="E18" s="28"/>
      <c r="F18" s="28"/>
    </row>
    <row r="19" spans="2:6" x14ac:dyDescent="0.2">
      <c r="B19" s="2"/>
      <c r="C19" s="29"/>
    </row>
    <row r="20" spans="2:6" x14ac:dyDescent="0.2">
      <c r="B20" s="26" t="s">
        <v>877</v>
      </c>
      <c r="C20" s="29"/>
    </row>
    <row r="21" spans="2:6" x14ac:dyDescent="0.2">
      <c r="B21" s="2"/>
      <c r="C21" s="29"/>
    </row>
    <row r="22" spans="2:6" ht="28.5" x14ac:dyDescent="0.2">
      <c r="B22" s="3" t="s">
        <v>1173</v>
      </c>
      <c r="C22" s="32" t="s">
        <v>939</v>
      </c>
    </row>
    <row r="23" spans="2:6" x14ac:dyDescent="0.2">
      <c r="B23" s="3" t="s">
        <v>1174</v>
      </c>
      <c r="C23" s="32" t="s">
        <v>940</v>
      </c>
    </row>
    <row r="24" spans="2:6" ht="28.5" x14ac:dyDescent="0.2">
      <c r="B24" s="13" t="s">
        <v>1175</v>
      </c>
      <c r="C24" s="32" t="s">
        <v>941</v>
      </c>
      <c r="E24" s="33" t="s">
        <v>942</v>
      </c>
    </row>
    <row r="25" spans="2:6" x14ac:dyDescent="0.2">
      <c r="B25" s="2" t="s">
        <v>1176</v>
      </c>
      <c r="C25" s="32" t="s">
        <v>1151</v>
      </c>
    </row>
    <row r="26" spans="2:6" x14ac:dyDescent="0.2">
      <c r="B26" s="2" t="s">
        <v>1177</v>
      </c>
      <c r="C26" s="32" t="s">
        <v>1152</v>
      </c>
    </row>
    <row r="27" spans="2:6" ht="28.5" x14ac:dyDescent="0.2">
      <c r="B27" s="13" t="s">
        <v>1178</v>
      </c>
      <c r="C27" s="32" t="s">
        <v>943</v>
      </c>
      <c r="E27" s="33" t="s">
        <v>942</v>
      </c>
    </row>
    <row r="28" spans="2:6" x14ac:dyDescent="0.2">
      <c r="B28" s="13" t="s">
        <v>1414</v>
      </c>
      <c r="C28" s="32" t="s">
        <v>1415</v>
      </c>
      <c r="E28" s="33"/>
    </row>
    <row r="29" spans="2:6" x14ac:dyDescent="0.2">
      <c r="B29" s="4"/>
      <c r="C29" s="27"/>
      <c r="D29" s="31"/>
      <c r="E29" s="28"/>
      <c r="F29" s="28"/>
    </row>
    <row r="30" spans="2:6" x14ac:dyDescent="0.2">
      <c r="B30" s="2"/>
      <c r="C30" s="29"/>
    </row>
    <row r="31" spans="2:6" x14ac:dyDescent="0.2">
      <c r="B31" s="26" t="s">
        <v>524</v>
      </c>
      <c r="C31" s="29"/>
    </row>
    <row r="32" spans="2:6" x14ac:dyDescent="0.2">
      <c r="B32" s="2"/>
      <c r="C32" s="29"/>
    </row>
    <row r="33" spans="2:6" x14ac:dyDescent="0.2">
      <c r="B33" s="2" t="s">
        <v>1180</v>
      </c>
      <c r="C33" s="23" t="s">
        <v>462</v>
      </c>
    </row>
    <row r="34" spans="2:6" x14ac:dyDescent="0.2">
      <c r="B34" s="2" t="s">
        <v>1179</v>
      </c>
      <c r="D34" s="32"/>
      <c r="E34" s="24" t="s">
        <v>1158</v>
      </c>
    </row>
    <row r="35" spans="2:6" x14ac:dyDescent="0.2">
      <c r="B35" s="2" t="s">
        <v>1181</v>
      </c>
      <c r="C35" s="23" t="s">
        <v>944</v>
      </c>
    </row>
    <row r="36" spans="2:6" x14ac:dyDescent="0.2">
      <c r="B36" s="4"/>
      <c r="C36" s="27"/>
      <c r="D36" s="28"/>
      <c r="E36" s="28"/>
      <c r="F36" s="28"/>
    </row>
    <row r="37" spans="2:6" x14ac:dyDescent="0.2">
      <c r="B37" s="2"/>
    </row>
    <row r="38" spans="2:6" x14ac:dyDescent="0.2">
      <c r="B38" s="26" t="s">
        <v>525</v>
      </c>
    </row>
    <row r="39" spans="2:6" x14ac:dyDescent="0.2">
      <c r="B39" s="2"/>
    </row>
    <row r="40" spans="2:6" x14ac:dyDescent="0.2">
      <c r="B40" s="3" t="s">
        <v>1186</v>
      </c>
      <c r="C40" s="32" t="s">
        <v>527</v>
      </c>
    </row>
    <row r="41" spans="2:6" x14ac:dyDescent="0.2">
      <c r="B41" s="2" t="s">
        <v>1187</v>
      </c>
      <c r="C41" s="23" t="s">
        <v>528</v>
      </c>
    </row>
    <row r="42" spans="2:6" x14ac:dyDescent="0.2">
      <c r="B42" s="2"/>
    </row>
    <row r="43" spans="2:6" x14ac:dyDescent="0.2">
      <c r="B43" s="4"/>
      <c r="C43" s="27"/>
      <c r="D43" s="28"/>
      <c r="E43" s="28"/>
      <c r="F43" s="28"/>
    </row>
    <row r="44" spans="2:6" x14ac:dyDescent="0.2">
      <c r="B44" s="2"/>
    </row>
    <row r="45" spans="2:6" x14ac:dyDescent="0.2">
      <c r="B45" s="26" t="s">
        <v>542</v>
      </c>
    </row>
    <row r="46" spans="2:6" x14ac:dyDescent="0.2">
      <c r="B46" s="2"/>
    </row>
    <row r="47" spans="2:6" x14ac:dyDescent="0.2">
      <c r="B47" s="2" t="s">
        <v>1182</v>
      </c>
      <c r="C47" s="23" t="s">
        <v>543</v>
      </c>
    </row>
    <row r="48" spans="2:6" x14ac:dyDescent="0.2">
      <c r="B48" s="2" t="s">
        <v>1183</v>
      </c>
      <c r="C48" s="23" t="s">
        <v>544</v>
      </c>
    </row>
    <row r="49" spans="2:6" x14ac:dyDescent="0.2">
      <c r="B49" s="3" t="s">
        <v>1184</v>
      </c>
      <c r="C49" s="32" t="s">
        <v>545</v>
      </c>
    </row>
    <row r="50" spans="2:6" x14ac:dyDescent="0.2">
      <c r="B50" s="3" t="s">
        <v>1185</v>
      </c>
      <c r="C50" s="32"/>
      <c r="E50" s="24" t="s">
        <v>1554</v>
      </c>
    </row>
    <row r="51" spans="2:6" x14ac:dyDescent="0.2">
      <c r="B51" s="4"/>
      <c r="C51" s="27"/>
      <c r="D51" s="28"/>
      <c r="E51" s="28"/>
      <c r="F51" s="28"/>
    </row>
    <row r="52" spans="2:6" x14ac:dyDescent="0.2">
      <c r="B52" s="2"/>
    </row>
    <row r="53" spans="2:6" x14ac:dyDescent="0.2">
      <c r="B53" s="26" t="s">
        <v>635</v>
      </c>
    </row>
    <row r="54" spans="2:6" x14ac:dyDescent="0.2">
      <c r="B54" s="26"/>
    </row>
    <row r="55" spans="2:6" ht="28.5" customHeight="1" x14ac:dyDescent="0.2">
      <c r="B55" s="13" t="s">
        <v>1188</v>
      </c>
      <c r="C55" s="32"/>
      <c r="E55" s="30" t="s">
        <v>1147</v>
      </c>
    </row>
    <row r="56" spans="2:6" x14ac:dyDescent="0.2">
      <c r="B56" s="2" t="s">
        <v>1189</v>
      </c>
      <c r="C56" s="23" t="s">
        <v>840</v>
      </c>
    </row>
    <row r="57" spans="2:6" x14ac:dyDescent="0.2">
      <c r="B57" s="2" t="s">
        <v>1190</v>
      </c>
      <c r="C57" s="23" t="s">
        <v>841</v>
      </c>
    </row>
    <row r="58" spans="2:6" ht="13.5" customHeight="1" x14ac:dyDescent="0.2">
      <c r="B58" s="13" t="s">
        <v>1191</v>
      </c>
      <c r="C58" s="23" t="s">
        <v>636</v>
      </c>
    </row>
    <row r="59" spans="2:6" x14ac:dyDescent="0.2">
      <c r="B59" s="4"/>
      <c r="C59" s="27"/>
      <c r="D59" s="28"/>
      <c r="E59" s="28"/>
      <c r="F59" s="28"/>
    </row>
    <row r="60" spans="2:6" x14ac:dyDescent="0.2">
      <c r="B60" s="2"/>
    </row>
    <row r="61" spans="2:6" x14ac:dyDescent="0.2">
      <c r="B61" s="26" t="s">
        <v>692</v>
      </c>
      <c r="C61" s="19"/>
    </row>
    <row r="62" spans="2:6" x14ac:dyDescent="0.2">
      <c r="C62" s="19"/>
    </row>
    <row r="63" spans="2:6" ht="42.75" x14ac:dyDescent="0.2">
      <c r="B63" s="13" t="s">
        <v>1192</v>
      </c>
      <c r="C63" s="34"/>
      <c r="D63" s="24" t="s">
        <v>1555</v>
      </c>
      <c r="E63" s="30" t="s">
        <v>1100</v>
      </c>
    </row>
    <row r="64" spans="2:6" ht="28.5" x14ac:dyDescent="0.2">
      <c r="B64" s="13" t="s">
        <v>1193</v>
      </c>
      <c r="C64" s="34"/>
      <c r="D64" s="24" t="s">
        <v>1555</v>
      </c>
      <c r="E64" s="30" t="s">
        <v>1153</v>
      </c>
    </row>
    <row r="65" spans="2:6" x14ac:dyDescent="0.2">
      <c r="B65" s="2"/>
      <c r="C65" s="34"/>
    </row>
    <row r="66" spans="2:6" x14ac:dyDescent="0.2">
      <c r="B66" s="2" t="s">
        <v>1194</v>
      </c>
      <c r="C66" s="23" t="s">
        <v>508</v>
      </c>
    </row>
    <row r="67" spans="2:6" x14ac:dyDescent="0.2">
      <c r="B67" s="2" t="s">
        <v>1195</v>
      </c>
      <c r="C67" s="23" t="s">
        <v>509</v>
      </c>
    </row>
    <row r="68" spans="2:6" x14ac:dyDescent="0.2">
      <c r="B68" s="2" t="s">
        <v>1196</v>
      </c>
      <c r="C68" s="23" t="s">
        <v>507</v>
      </c>
    </row>
    <row r="69" spans="2:6" x14ac:dyDescent="0.2">
      <c r="B69" s="2" t="s">
        <v>1197</v>
      </c>
      <c r="C69" s="23" t="s">
        <v>1053</v>
      </c>
    </row>
    <row r="70" spans="2:6" x14ac:dyDescent="0.2">
      <c r="B70" s="4"/>
      <c r="C70" s="27"/>
      <c r="D70" s="28"/>
      <c r="E70" s="28"/>
      <c r="F70" s="28"/>
    </row>
    <row r="71" spans="2:6" x14ac:dyDescent="0.2">
      <c r="B71" s="2"/>
      <c r="C71" s="29"/>
    </row>
    <row r="72" spans="2:6" x14ac:dyDescent="0.2">
      <c r="B72" s="26" t="s">
        <v>693</v>
      </c>
      <c r="C72" s="29"/>
    </row>
    <row r="73" spans="2:6" x14ac:dyDescent="0.2">
      <c r="B73" s="2"/>
    </row>
    <row r="74" spans="2:6" ht="28.5" x14ac:dyDescent="0.2">
      <c r="B74" s="13" t="s">
        <v>1198</v>
      </c>
      <c r="C74" s="32"/>
      <c r="D74" s="24" t="s">
        <v>1384</v>
      </c>
      <c r="E74" s="30" t="s">
        <v>1099</v>
      </c>
    </row>
    <row r="75" spans="2:6" x14ac:dyDescent="0.2">
      <c r="B75" s="13" t="s">
        <v>1199</v>
      </c>
      <c r="C75" s="32" t="s">
        <v>701</v>
      </c>
    </row>
    <row r="76" spans="2:6" x14ac:dyDescent="0.2">
      <c r="B76" s="4"/>
      <c r="C76" s="27"/>
      <c r="D76" s="28"/>
      <c r="E76" s="28"/>
      <c r="F76" s="28"/>
    </row>
    <row r="77" spans="2:6" x14ac:dyDescent="0.2">
      <c r="B77" s="2"/>
      <c r="C77" s="29"/>
    </row>
    <row r="78" spans="2:6" x14ac:dyDescent="0.2">
      <c r="B78" s="26" t="s">
        <v>702</v>
      </c>
      <c r="C78" s="29"/>
    </row>
    <row r="79" spans="2:6" x14ac:dyDescent="0.2">
      <c r="B79" s="2"/>
      <c r="C79" s="29"/>
    </row>
    <row r="80" spans="2:6" x14ac:dyDescent="0.2">
      <c r="B80" s="2" t="s">
        <v>1200</v>
      </c>
      <c r="C80" s="23" t="s">
        <v>703</v>
      </c>
      <c r="F80" s="35"/>
    </row>
    <row r="81" spans="2:6" x14ac:dyDescent="0.2">
      <c r="B81" s="2" t="s">
        <v>1201</v>
      </c>
      <c r="C81" s="23" t="s">
        <v>703</v>
      </c>
    </row>
    <row r="82" spans="2:6" x14ac:dyDescent="0.2">
      <c r="B82" s="2" t="s">
        <v>1202</v>
      </c>
      <c r="C82" s="23" t="s">
        <v>704</v>
      </c>
    </row>
    <row r="83" spans="2:6" x14ac:dyDescent="0.2">
      <c r="B83" s="4"/>
      <c r="C83" s="27"/>
      <c r="D83" s="28"/>
      <c r="E83" s="28"/>
      <c r="F83" s="28"/>
    </row>
    <row r="84" spans="2:6" x14ac:dyDescent="0.2">
      <c r="B84" s="2"/>
      <c r="C84" s="29"/>
    </row>
    <row r="85" spans="2:6" x14ac:dyDescent="0.2">
      <c r="B85" s="26" t="s">
        <v>705</v>
      </c>
      <c r="C85" s="29"/>
    </row>
    <row r="86" spans="2:6" x14ac:dyDescent="0.2">
      <c r="B86" s="2"/>
      <c r="C86" s="29"/>
    </row>
    <row r="87" spans="2:6" ht="57" x14ac:dyDescent="0.2">
      <c r="B87" s="13" t="s">
        <v>1203</v>
      </c>
      <c r="C87" s="36"/>
      <c r="D87" s="32" t="s">
        <v>1556</v>
      </c>
      <c r="E87" s="33" t="s">
        <v>1157</v>
      </c>
    </row>
    <row r="88" spans="2:6" x14ac:dyDescent="0.2">
      <c r="B88" s="2" t="s">
        <v>1204</v>
      </c>
      <c r="C88" s="23" t="s">
        <v>707</v>
      </c>
    </row>
    <row r="89" spans="2:6" x14ac:dyDescent="0.2">
      <c r="B89" s="2" t="s">
        <v>1205</v>
      </c>
      <c r="C89" s="23" t="s">
        <v>1101</v>
      </c>
    </row>
    <row r="90" spans="2:6" x14ac:dyDescent="0.2">
      <c r="B90" s="2" t="s">
        <v>1206</v>
      </c>
      <c r="C90" s="23" t="s">
        <v>708</v>
      </c>
    </row>
    <row r="91" spans="2:6" x14ac:dyDescent="0.2">
      <c r="B91" s="2" t="s">
        <v>1207</v>
      </c>
      <c r="C91" s="23" t="s">
        <v>709</v>
      </c>
    </row>
    <row r="92" spans="2:6" x14ac:dyDescent="0.2">
      <c r="B92" s="2" t="s">
        <v>1208</v>
      </c>
      <c r="C92" s="23" t="s">
        <v>706</v>
      </c>
    </row>
    <row r="93" spans="2:6" x14ac:dyDescent="0.2">
      <c r="B93" s="2" t="s">
        <v>1209</v>
      </c>
      <c r="C93" s="23" t="s">
        <v>1102</v>
      </c>
    </row>
    <row r="94" spans="2:6" x14ac:dyDescent="0.2">
      <c r="B94" s="4"/>
      <c r="C94" s="27"/>
      <c r="D94" s="28"/>
      <c r="E94" s="28"/>
      <c r="F94" s="28"/>
    </row>
    <row r="95" spans="2:6" x14ac:dyDescent="0.2">
      <c r="B95" s="2"/>
      <c r="C95" s="37"/>
    </row>
    <row r="96" spans="2:6" x14ac:dyDescent="0.2">
      <c r="B96" s="26" t="s">
        <v>758</v>
      </c>
      <c r="C96" s="37"/>
    </row>
    <row r="97" spans="2:6" x14ac:dyDescent="0.2">
      <c r="B97" s="2"/>
      <c r="C97" s="38"/>
    </row>
    <row r="98" spans="2:6" ht="28.5" x14ac:dyDescent="0.2">
      <c r="B98" s="2" t="s">
        <v>1210</v>
      </c>
      <c r="C98" s="32" t="s">
        <v>1090</v>
      </c>
      <c r="D98" s="24" t="s">
        <v>1557</v>
      </c>
      <c r="E98" s="30" t="s">
        <v>1099</v>
      </c>
    </row>
    <row r="99" spans="2:6" ht="15" customHeight="1" x14ac:dyDescent="0.2">
      <c r="B99" s="2" t="s">
        <v>1211</v>
      </c>
      <c r="C99" s="23" t="s">
        <v>469</v>
      </c>
    </row>
    <row r="100" spans="2:6" ht="15" customHeight="1" x14ac:dyDescent="0.2">
      <c r="B100" s="2" t="s">
        <v>1212</v>
      </c>
      <c r="C100" s="23" t="s">
        <v>464</v>
      </c>
    </row>
    <row r="101" spans="2:6" ht="15" customHeight="1" x14ac:dyDescent="0.2">
      <c r="B101" s="2" t="s">
        <v>1214</v>
      </c>
      <c r="C101" s="23" t="s">
        <v>465</v>
      </c>
    </row>
    <row r="102" spans="2:6" ht="15" customHeight="1" x14ac:dyDescent="0.2">
      <c r="B102" s="2" t="s">
        <v>1213</v>
      </c>
      <c r="C102" s="23" t="s">
        <v>466</v>
      </c>
    </row>
    <row r="103" spans="2:6" ht="15" customHeight="1" x14ac:dyDescent="0.2">
      <c r="B103" s="2" t="s">
        <v>1215</v>
      </c>
      <c r="C103" s="23" t="s">
        <v>467</v>
      </c>
    </row>
    <row r="104" spans="2:6" ht="15" customHeight="1" x14ac:dyDescent="0.2">
      <c r="B104" s="2" t="s">
        <v>1216</v>
      </c>
      <c r="C104" s="23" t="s">
        <v>468</v>
      </c>
    </row>
    <row r="105" spans="2:6" x14ac:dyDescent="0.2">
      <c r="B105" s="4"/>
      <c r="C105" s="39"/>
      <c r="D105" s="28"/>
      <c r="E105" s="28"/>
      <c r="F105" s="28"/>
    </row>
    <row r="106" spans="2:6" x14ac:dyDescent="0.2">
      <c r="B106" s="2"/>
      <c r="C106" s="37"/>
    </row>
    <row r="107" spans="2:6" x14ac:dyDescent="0.2">
      <c r="B107" s="26" t="s">
        <v>1116</v>
      </c>
      <c r="C107" s="37"/>
    </row>
    <row r="108" spans="2:6" x14ac:dyDescent="0.2">
      <c r="C108" s="37"/>
    </row>
    <row r="109" spans="2:6" ht="28.5" x14ac:dyDescent="0.2">
      <c r="B109" s="2" t="s">
        <v>1217</v>
      </c>
      <c r="C109" s="37"/>
      <c r="E109" s="30" t="s">
        <v>1117</v>
      </c>
    </row>
    <row r="110" spans="2:6" x14ac:dyDescent="0.2">
      <c r="B110" s="2" t="s">
        <v>1218</v>
      </c>
      <c r="C110" s="23" t="s">
        <v>759</v>
      </c>
    </row>
    <row r="111" spans="2:6" x14ac:dyDescent="0.2">
      <c r="B111" s="40"/>
      <c r="C111" s="39"/>
      <c r="D111" s="28"/>
      <c r="E111" s="28"/>
      <c r="F111" s="28"/>
    </row>
    <row r="112" spans="2:6" x14ac:dyDescent="0.2">
      <c r="C112" s="37"/>
    </row>
    <row r="113" spans="2:6" x14ac:dyDescent="0.2">
      <c r="B113" s="26" t="s">
        <v>1118</v>
      </c>
      <c r="C113" s="37"/>
    </row>
    <row r="114" spans="2:6" x14ac:dyDescent="0.2">
      <c r="C114" s="37"/>
    </row>
    <row r="115" spans="2:6" ht="28.5" x14ac:dyDescent="0.2">
      <c r="B115" s="2" t="s">
        <v>1219</v>
      </c>
      <c r="C115" s="37"/>
      <c r="E115" s="30" t="s">
        <v>1146</v>
      </c>
    </row>
    <row r="116" spans="2:6" x14ac:dyDescent="0.2">
      <c r="B116" s="2" t="s">
        <v>1220</v>
      </c>
      <c r="C116" s="23" t="s">
        <v>1120</v>
      </c>
    </row>
    <row r="117" spans="2:6" x14ac:dyDescent="0.2">
      <c r="B117" s="40"/>
      <c r="C117" s="39"/>
      <c r="D117" s="31"/>
      <c r="E117" s="28"/>
      <c r="F117" s="28"/>
    </row>
    <row r="118" spans="2:6" x14ac:dyDescent="0.2">
      <c r="C118" s="37"/>
    </row>
    <row r="119" spans="2:6" x14ac:dyDescent="0.2">
      <c r="B119" s="26" t="s">
        <v>1435</v>
      </c>
      <c r="C119" s="37"/>
      <c r="E119" s="24" t="s">
        <v>1437</v>
      </c>
    </row>
    <row r="120" spans="2:6" x14ac:dyDescent="0.2">
      <c r="B120" s="40"/>
      <c r="C120" s="39"/>
      <c r="D120" s="31"/>
      <c r="E120" s="31"/>
      <c r="F120" s="40"/>
    </row>
    <row r="121" spans="2:6" x14ac:dyDescent="0.2">
      <c r="C121" s="37"/>
    </row>
    <row r="122" spans="2:6" x14ac:dyDescent="0.2">
      <c r="B122" s="26" t="s">
        <v>843</v>
      </c>
    </row>
    <row r="124" spans="2:6" x14ac:dyDescent="0.2">
      <c r="B124" s="2" t="s">
        <v>1221</v>
      </c>
      <c r="C124" s="23" t="s">
        <v>847</v>
      </c>
    </row>
    <row r="125" spans="2:6" x14ac:dyDescent="0.2">
      <c r="B125" s="2" t="s">
        <v>1223</v>
      </c>
      <c r="C125" s="23" t="s">
        <v>848</v>
      </c>
    </row>
    <row r="126" spans="2:6" x14ac:dyDescent="0.2">
      <c r="B126" s="2" t="s">
        <v>1224</v>
      </c>
      <c r="C126" s="23" t="s">
        <v>849</v>
      </c>
    </row>
    <row r="127" spans="2:6" x14ac:dyDescent="0.2">
      <c r="B127" s="2" t="s">
        <v>1222</v>
      </c>
      <c r="C127" s="23" t="s">
        <v>1148</v>
      </c>
    </row>
    <row r="128" spans="2:6" x14ac:dyDescent="0.2">
      <c r="B128" s="40"/>
      <c r="C128" s="27"/>
      <c r="D128" s="31"/>
      <c r="E128" s="28"/>
      <c r="F128" s="28"/>
    </row>
    <row r="130" spans="2:6" x14ac:dyDescent="0.2">
      <c r="B130" s="26" t="s">
        <v>1129</v>
      </c>
    </row>
    <row r="132" spans="2:6" x14ac:dyDescent="0.2">
      <c r="B132" s="19" t="s">
        <v>1385</v>
      </c>
      <c r="C132" s="23" t="s">
        <v>1386</v>
      </c>
    </row>
    <row r="133" spans="2:6" x14ac:dyDescent="0.2">
      <c r="B133" s="19" t="s">
        <v>1225</v>
      </c>
      <c r="C133" s="23" t="s">
        <v>1131</v>
      </c>
    </row>
    <row r="134" spans="2:6" ht="12.75" customHeight="1" x14ac:dyDescent="0.2">
      <c r="B134" s="40"/>
      <c r="C134" s="27"/>
      <c r="D134" s="31"/>
      <c r="E134" s="28"/>
      <c r="F134" s="28"/>
    </row>
    <row r="135" spans="2:6" ht="12.75" customHeight="1" x14ac:dyDescent="0.2"/>
    <row r="136" spans="2:6" ht="15" customHeight="1" x14ac:dyDescent="0.2">
      <c r="B136" s="26" t="s">
        <v>1159</v>
      </c>
    </row>
    <row r="137" spans="2:6" ht="12.75" customHeight="1" x14ac:dyDescent="0.2"/>
    <row r="138" spans="2:6" ht="12.75" customHeight="1" x14ac:dyDescent="0.2">
      <c r="B138" s="19" t="s">
        <v>1160</v>
      </c>
      <c r="D138" s="19"/>
      <c r="F138" s="23" t="s">
        <v>1436</v>
      </c>
    </row>
    <row r="139" spans="2:6" ht="12.75" customHeight="1" x14ac:dyDescent="0.2">
      <c r="B139" s="19" t="s">
        <v>1161</v>
      </c>
      <c r="F139" s="23" t="s">
        <v>1436</v>
      </c>
    </row>
    <row r="140" spans="2:6" x14ac:dyDescent="0.2">
      <c r="B140" s="19" t="s">
        <v>1162</v>
      </c>
      <c r="F140" s="23" t="s">
        <v>1436</v>
      </c>
    </row>
    <row r="142" spans="2:6" x14ac:dyDescent="0.2">
      <c r="B142" s="19" t="s">
        <v>1163</v>
      </c>
      <c r="C142" s="23" t="s">
        <v>1324</v>
      </c>
    </row>
    <row r="143" spans="2:6" x14ac:dyDescent="0.2">
      <c r="B143" s="19" t="s">
        <v>1164</v>
      </c>
      <c r="C143" s="23" t="s">
        <v>1325</v>
      </c>
    </row>
    <row r="144" spans="2:6" x14ac:dyDescent="0.2">
      <c r="B144" s="19" t="s">
        <v>1165</v>
      </c>
      <c r="C144" s="23" t="s">
        <v>1339</v>
      </c>
    </row>
    <row r="145" spans="2:6" x14ac:dyDescent="0.2">
      <c r="B145" s="19" t="s">
        <v>1166</v>
      </c>
      <c r="C145" s="23" t="s">
        <v>1346</v>
      </c>
    </row>
    <row r="146" spans="2:6" x14ac:dyDescent="0.2">
      <c r="B146" s="19" t="s">
        <v>1355</v>
      </c>
      <c r="C146" s="23" t="s">
        <v>1361</v>
      </c>
    </row>
    <row r="147" spans="2:6" x14ac:dyDescent="0.2">
      <c r="B147" s="19" t="s">
        <v>1483</v>
      </c>
      <c r="C147" s="23" t="s">
        <v>1486</v>
      </c>
    </row>
    <row r="148" spans="2:6" x14ac:dyDescent="0.2">
      <c r="B148" s="19" t="s">
        <v>1484</v>
      </c>
      <c r="C148" s="23" t="s">
        <v>1487</v>
      </c>
    </row>
    <row r="149" spans="2:6" x14ac:dyDescent="0.2">
      <c r="B149" s="19" t="s">
        <v>1485</v>
      </c>
      <c r="C149" s="23" t="s">
        <v>1488</v>
      </c>
    </row>
    <row r="150" spans="2:6" x14ac:dyDescent="0.2">
      <c r="B150" s="19" t="s">
        <v>1383</v>
      </c>
      <c r="C150" s="23" t="s">
        <v>1362</v>
      </c>
    </row>
    <row r="151" spans="2:6" x14ac:dyDescent="0.2">
      <c r="B151" s="28"/>
      <c r="C151" s="28"/>
      <c r="D151" s="28"/>
      <c r="E151" s="28"/>
      <c r="F151" s="28"/>
    </row>
  </sheetData>
  <mergeCells count="4">
    <mergeCell ref="E2:E4"/>
    <mergeCell ref="D2:D4"/>
    <mergeCell ref="C2:C4"/>
    <mergeCell ref="F2:F4"/>
  </mergeCells>
  <hyperlinks>
    <hyperlink ref="C9" location="'EU OV1'!A1" display="EU OV1" xr:uid="{FBD75644-FCDE-4895-B446-4D9E94920360}"/>
    <hyperlink ref="C10" location="'EU KM1'!A1" display="EU OV1" xr:uid="{5C9165A0-F669-487A-8A29-63F1B3EA5C2B}"/>
    <hyperlink ref="C33" location="'EU CC1'!A1" display="EU CC1" xr:uid="{C3E7E5E3-92B3-4173-B976-798AD04A8CFC}"/>
    <hyperlink ref="C103" location="'EU CCR5'!A1" display="EU CCR5" xr:uid="{2342FC97-9F9C-4289-AEA2-76F214145825}"/>
    <hyperlink ref="C102" location="'EU CCR4'!A1" display="EU CCR4" xr:uid="{42FC7B21-7AC5-47E1-ABAC-AE64572395B1}"/>
    <hyperlink ref="C101" location="'EU CCR3'!A1" display="EU CCR3" xr:uid="{F95E49FD-CFDD-4A05-AB66-9B109088CDE1}"/>
    <hyperlink ref="C100" location="'EU CCR2'!A1" display="EU CCR2" xr:uid="{169D6634-E088-4DC7-AA1B-55FF7542FFFF}"/>
    <hyperlink ref="C99" location="'EU CCR1'!A1" display="EU CCR1" xr:uid="{D80F8580-63BD-4927-95E3-AF1A1B3CB091}"/>
    <hyperlink ref="C66" location="'EU CR1'!A1" display="EU CR1" xr:uid="{01B96AB5-63BB-45E4-93E4-507F54CCAA77}"/>
    <hyperlink ref="C67" location="'EU CR1-A'!A1" display="EU CR1-A" xr:uid="{97814B05-18CD-44B4-ADF1-3931742A047F}"/>
    <hyperlink ref="C40" location="'EU CCyB1'!A1" display="EU CCyB1" xr:uid="{803EE60B-EFA3-4922-BBF6-0D27C1269EF0}"/>
    <hyperlink ref="C41" location="'EU CCyB2'!A1" display="EU CCyB2" xr:uid="{B12E1C77-E740-4FA6-8DA9-D76A2E8A22EA}"/>
    <hyperlink ref="C47" location="'EU LR1 LRSum'!A1" display="EU LR1 LRSum" xr:uid="{8D39D063-742F-493D-82B9-4DCD9A3E8BA5}"/>
    <hyperlink ref="C48" location="'EU LR2 LRCom'!A1" display="EU LR2 LRCom" xr:uid="{1CA0AB2D-60B2-4801-B370-08207155D624}"/>
    <hyperlink ref="C49" location="'EU LR3 LRSpl'!A1" display="EU LR3 LRSpl" xr:uid="{F0315C17-10B9-40A9-BEA2-2BB63D24CF46}"/>
    <hyperlink ref="C58" location="'EU LIQ2'!A1" display="EU LIQ2" xr:uid="{5221859A-F24C-4865-B171-836C77FC7B5F}"/>
    <hyperlink ref="C68" location="'EU CQ1'!A1" display="EU CQ1" xr:uid="{0A8CCE13-1ADE-4BEB-B7DA-758F1D17F1CC}"/>
    <hyperlink ref="C75" location="'EU CR3'!A1" display="EU CR3" xr:uid="{A80FB9BF-D7D2-42D0-81F3-7A5EB12A2029}"/>
    <hyperlink ref="C81" location="'EU CR4'!A1" display="EU CR4" xr:uid="{8049ED9C-5272-4F70-95AE-BB64449BB5C1}"/>
    <hyperlink ref="C82" location="'EU CR5'!A1" display="EU CR5" xr:uid="{11B7886C-E96D-4609-8BD0-F99F58D815D5}"/>
    <hyperlink ref="C88" location="'EU CR6'!A1" display="EU CR6 " xr:uid="{0039AB99-8AF0-4B5D-8FAC-DEEED6BFB4C0}"/>
    <hyperlink ref="C90" location="'EU CR7'!A1" display="EU CR7" xr:uid="{96A9D0E6-2870-4D6D-9E04-F95C6E0949DD}"/>
    <hyperlink ref="C92" location="'EU CR8'!A1" display="EU CR8" xr:uid="{6A3850DB-8877-442C-9971-23D021BDEBA0}"/>
    <hyperlink ref="C91" location="'EU CR7-A'!A1" display="EU CR7-A" xr:uid="{6E4DFCA5-45AA-4052-BC1B-D5A794036710}"/>
    <hyperlink ref="C110" location="'EU MR1'!A1" display="EU MR1" xr:uid="{C61E2F41-F4DA-474B-B0B4-85FA250C7C53}"/>
    <hyperlink ref="C104" location="'EU CCR8'!A1" display="EU CCR8" xr:uid="{410D9F44-72AC-403A-85AC-DECD081342D4}"/>
    <hyperlink ref="C56" location="'EU LIQ1'!A1" display="EU LIQ1" xr:uid="{CDBA342C-304D-4423-A348-93F37216614F}"/>
    <hyperlink ref="C57" location="'EU LIQB'!A1" display="EU LIQB" xr:uid="{DA4E43BA-6823-4D9A-861C-E6BE5FA8A1C2}"/>
    <hyperlink ref="C22" location="'EU LI1'!A1" display="EU LI1" xr:uid="{63967116-4144-4A70-9254-4F3560C563CE}"/>
    <hyperlink ref="C23" location="'EU LI2'!A1" display="EU LI2" xr:uid="{DB3F51F3-C413-40E0-88C6-6EA5ABE52793}"/>
    <hyperlink ref="C24" location="'EU LI3'!A1" display="EU LI3" xr:uid="{DC55534A-4FCC-4106-9A99-A332C368282B}"/>
    <hyperlink ref="C27" location="'EU LI2'!A1" display="EU LIB" xr:uid="{6271E0AE-867F-4D67-865C-8B0108DE2457}"/>
    <hyperlink ref="C35" location="'EU CCA'!A1" display="EU CCA" xr:uid="{FD1AF6BA-36B9-4B58-838A-965D3284D1B3}"/>
    <hyperlink ref="C69" location="'EU CQ3'!A1" display="EU CQ3" xr:uid="{AA0DF732-7D9B-487A-AA97-616FBCD32A22}"/>
    <hyperlink ref="C124" location="'EU AE1'!A1" display="EU AE1" xr:uid="{00CDB0FA-8D67-43CF-A7F6-B84C42558CB0}"/>
    <hyperlink ref="C125" location="'EU AE2'!A1" display="EU AE2" xr:uid="{CDBFEE56-18FF-4384-99AA-250718215177}"/>
    <hyperlink ref="C126" location="'EU AE3'!A1" display="EU AE3" xr:uid="{8FEBFE7A-9D6B-4017-AD10-0571699E088F}"/>
    <hyperlink ref="C89" location="'EU CR6-A'!A1" display="EU CR6-A" xr:uid="{82C567BF-5A76-4DCE-B0B2-FB7EEB078BED}"/>
    <hyperlink ref="C93" location="'EU CR9'!A1" display="EU CR9 " xr:uid="{CC7C6413-1530-4FA3-8B74-95B72DD9103D}"/>
    <hyperlink ref="C98" location="'EU CCRA'!A1" display="EU CCRA" xr:uid="{2FA03AF1-5A7A-49A9-87CD-DE4AC0D55961}"/>
    <hyperlink ref="C116" location="'EU OR1'!A1" display="EU OR1" xr:uid="{04221977-7CFC-466B-AB30-4F960EC68CF6}"/>
    <hyperlink ref="C132" location="'EU IRRBB1'!A1" display="EU IRRBB1" xr:uid="{14B0C7EA-3C19-49D1-AA53-96BAC4F3C01D}"/>
    <hyperlink ref="C80" location="'EU CR4'!A1" display="EU CR4" xr:uid="{38BAFD10-1B92-412D-A5A5-A7D4ED2A231F}"/>
    <hyperlink ref="C127" location="'EU AE4'!A1" display="EU AE4" xr:uid="{5E189199-4B34-4848-8208-FE7FF43DF452}"/>
    <hyperlink ref="C25" location="'EU LI1'!A1" display="EU LIA (a)" xr:uid="{B0A05776-9B26-4BAE-9584-B3320361D431}"/>
    <hyperlink ref="C26" location="'EU LI2'!A1" display="EU LIA (b)" xr:uid="{A39D98C5-3BC4-45C5-823B-67320C7B0DD5}"/>
    <hyperlink ref="F2" r:id="rId1" display="www.Sydbank.com" xr:uid="{17B28E13-E470-448E-8059-4DD1AB20BAAE}"/>
    <hyperlink ref="C142" location="'ESG template 1'!A1" display="'ESG template 1'!A1" xr:uid="{CFA6AF0D-E3FA-4EB6-BEC7-7A23F57B96FE}"/>
    <hyperlink ref="C143" location="'ESG template 2'!A1" display="ESG template 2" xr:uid="{6677039D-4C9D-4DCA-BEB1-2F9A6CD32AFE}"/>
    <hyperlink ref="C144" location="'ESG template 3'!A1" display="ESG template 2" xr:uid="{DB843BAC-AD08-43FC-8C88-5975A8C567BB}"/>
    <hyperlink ref="C145" location="'ESG template 4'!A1" display="ESG template 4" xr:uid="{46A8B5BD-2CB6-4629-AB5B-6E2BDF6C2B66}"/>
    <hyperlink ref="C146" location="'ESG template 5'!A1" display="ESG template 5" xr:uid="{204F0C5D-BDB0-4331-93A0-A467E3A4BC1F}"/>
    <hyperlink ref="C150" location="'ESG template 10'!A1" display="ESG template 10" xr:uid="{295A9CF0-390D-4215-A29F-669FA580A3F0}"/>
    <hyperlink ref="C133" location="'EU IRRBB1'!A1" display="EU IRRBB1" xr:uid="{1D6D39CC-C1A9-4928-AEB1-D9A682F39819}"/>
    <hyperlink ref="C28" location="'EU PV1'!A1" display="EU PV1" xr:uid="{23CFA3E1-FE4E-4E15-B302-408995D1E43A}"/>
    <hyperlink ref="F138" r:id="rId2" xr:uid="{F7921D30-42A7-4E2D-8771-7B168A8409B1}"/>
    <hyperlink ref="F139" r:id="rId3" xr:uid="{3FF58050-EA0D-42C6-84F8-A1584B0266FB}"/>
    <hyperlink ref="F140" r:id="rId4" xr:uid="{AFC2F930-B0A6-4A0A-A7FC-721CF1213026}"/>
    <hyperlink ref="C148" location="'ESG template 7'!A1" display="ESG template 7" xr:uid="{F2833B5B-3F09-443C-B941-EA4BA44E95EF}"/>
    <hyperlink ref="C149" location="'ESG template 8'!A1" display="ESG template 8" xr:uid="{EBFCA29A-A629-43D2-9065-7B02B68190E8}"/>
    <hyperlink ref="C147" location="'ESG template 6'!A1" display="ESG template 6" xr:uid="{B67E7EF6-B039-45DD-8A70-6BD824DAF6BA}"/>
  </hyperlinks>
  <pageMargins left="0.23622047244094491" right="0.23622047244094491" top="0.74803149606299213" bottom="0.74803149606299213" header="0.31496062992125984" footer="0.31496062992125984"/>
  <pageSetup paperSize="9" scale="55"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9E2F6-A0BE-4557-A867-BBF6C64630A9}">
  <sheetPr codeName="Ark5"/>
  <dimension ref="B1:R21"/>
  <sheetViews>
    <sheetView workbookViewId="0"/>
  </sheetViews>
  <sheetFormatPr defaultColWidth="9" defaultRowHeight="12.75" x14ac:dyDescent="0.2"/>
  <cols>
    <col min="1" max="1" width="3.625" style="14" customWidth="1"/>
    <col min="2" max="2" width="37.625" style="14" customWidth="1"/>
    <col min="3" max="4" width="14.625" style="14" customWidth="1"/>
    <col min="5" max="5" width="1.625" style="14" customWidth="1"/>
    <col min="6" max="7" width="15.625" style="14" customWidth="1"/>
    <col min="8" max="8" width="1.625" style="14" customWidth="1"/>
    <col min="9" max="9" width="12.625" style="14" customWidth="1"/>
    <col min="10" max="10" width="9" style="14"/>
    <col min="11" max="11" width="1.625" style="14" customWidth="1"/>
    <col min="12" max="15" width="12.625" style="14" customWidth="1"/>
    <col min="16" max="18" width="13.375" style="14" customWidth="1"/>
    <col min="19" max="16384" width="9" style="14"/>
  </cols>
  <sheetData>
    <row r="1" spans="2:18" ht="21" customHeight="1" x14ac:dyDescent="0.2"/>
    <row r="2" spans="2:18" s="228" customFormat="1" ht="48" customHeight="1" x14ac:dyDescent="0.2">
      <c r="B2" s="227" t="s">
        <v>526</v>
      </c>
      <c r="C2" s="227"/>
      <c r="D2" s="227"/>
      <c r="E2" s="227"/>
      <c r="F2" s="227"/>
      <c r="G2" s="227"/>
      <c r="H2" s="227"/>
      <c r="I2" s="227"/>
      <c r="J2" s="227"/>
      <c r="K2" s="227"/>
      <c r="L2" s="227"/>
      <c r="M2" s="227"/>
      <c r="N2" s="227"/>
      <c r="O2" s="227"/>
      <c r="P2" s="227"/>
      <c r="Q2" s="227"/>
      <c r="R2" s="227"/>
    </row>
    <row r="3" spans="2:18" ht="30" customHeight="1" x14ac:dyDescent="0.2">
      <c r="B3" s="844" t="s">
        <v>1495</v>
      </c>
      <c r="C3" s="845" t="s">
        <v>370</v>
      </c>
      <c r="D3" s="845"/>
      <c r="E3" s="178"/>
      <c r="F3" s="845" t="s">
        <v>534</v>
      </c>
      <c r="G3" s="845"/>
      <c r="H3" s="178"/>
      <c r="I3" s="845" t="s">
        <v>536</v>
      </c>
      <c r="J3" s="845" t="s">
        <v>490</v>
      </c>
      <c r="K3" s="178"/>
      <c r="L3" s="845" t="s">
        <v>371</v>
      </c>
      <c r="M3" s="845"/>
      <c r="N3" s="845"/>
      <c r="O3" s="845"/>
      <c r="P3" s="855" t="s">
        <v>539</v>
      </c>
      <c r="Q3" s="855" t="s">
        <v>540</v>
      </c>
      <c r="R3" s="855" t="s">
        <v>541</v>
      </c>
    </row>
    <row r="4" spans="2:18" ht="60" x14ac:dyDescent="0.2">
      <c r="B4" s="844"/>
      <c r="C4" s="178" t="s">
        <v>530</v>
      </c>
      <c r="D4" s="178" t="s">
        <v>531</v>
      </c>
      <c r="E4" s="178"/>
      <c r="F4" s="178" t="s">
        <v>533</v>
      </c>
      <c r="G4" s="178" t="s">
        <v>535</v>
      </c>
      <c r="H4" s="178"/>
      <c r="I4" s="845"/>
      <c r="J4" s="845"/>
      <c r="K4" s="178"/>
      <c r="L4" s="178" t="s">
        <v>537</v>
      </c>
      <c r="M4" s="178" t="s">
        <v>532</v>
      </c>
      <c r="N4" s="178" t="s">
        <v>538</v>
      </c>
      <c r="O4" s="178" t="s">
        <v>4</v>
      </c>
      <c r="P4" s="855"/>
      <c r="Q4" s="855"/>
      <c r="R4" s="855"/>
    </row>
    <row r="5" spans="2:18" ht="15" customHeight="1" x14ac:dyDescent="0.2">
      <c r="B5" s="229" t="s">
        <v>28</v>
      </c>
      <c r="C5" s="230">
        <v>4784</v>
      </c>
      <c r="D5" s="230">
        <v>119118</v>
      </c>
      <c r="E5" s="230"/>
      <c r="F5" s="230">
        <v>40321</v>
      </c>
      <c r="G5" s="230"/>
      <c r="H5" s="230"/>
      <c r="I5" s="230"/>
      <c r="J5" s="230">
        <f>+C5+D5+F5+G5+I5</f>
        <v>164223</v>
      </c>
      <c r="K5" s="230"/>
      <c r="L5" s="230">
        <v>3104</v>
      </c>
      <c r="M5" s="230">
        <v>252</v>
      </c>
      <c r="N5" s="230"/>
      <c r="O5" s="230">
        <v>3356</v>
      </c>
      <c r="P5" s="230">
        <v>39047</v>
      </c>
      <c r="Q5" s="231">
        <v>0.88660000000000005</v>
      </c>
      <c r="R5" s="231">
        <v>2.5000000000000001E-2</v>
      </c>
    </row>
    <row r="6" spans="2:18" ht="15" customHeight="1" x14ac:dyDescent="0.2">
      <c r="B6" s="229" t="s">
        <v>1529</v>
      </c>
      <c r="C6" s="230">
        <v>103</v>
      </c>
      <c r="D6" s="230">
        <v>8254</v>
      </c>
      <c r="E6" s="230"/>
      <c r="F6" s="230">
        <v>27</v>
      </c>
      <c r="G6" s="230"/>
      <c r="H6" s="230"/>
      <c r="I6" s="230"/>
      <c r="J6" s="230">
        <f>+C6+D6+F6+G6+I6</f>
        <v>8384</v>
      </c>
      <c r="K6" s="230"/>
      <c r="L6" s="230">
        <v>324</v>
      </c>
      <c r="M6" s="230">
        <v>2</v>
      </c>
      <c r="N6" s="230"/>
      <c r="O6" s="230">
        <f t="shared" ref="O6:O8" si="0">SUM(L6:N6)</f>
        <v>326</v>
      </c>
      <c r="P6" s="230">
        <v>3936</v>
      </c>
      <c r="Q6" s="231">
        <v>8.5999999999999993E-2</v>
      </c>
      <c r="R6" s="231">
        <v>7.4999999999999997E-3</v>
      </c>
    </row>
    <row r="7" spans="2:18" ht="15" customHeight="1" x14ac:dyDescent="0.2">
      <c r="B7" s="229" t="s">
        <v>1231</v>
      </c>
      <c r="C7" s="230">
        <v>1</v>
      </c>
      <c r="D7" s="230">
        <v>301</v>
      </c>
      <c r="E7" s="230"/>
      <c r="F7" s="230">
        <v>62</v>
      </c>
      <c r="G7" s="230"/>
      <c r="H7" s="230"/>
      <c r="I7" s="230"/>
      <c r="J7" s="230">
        <f t="shared" ref="J7:J10" si="1">+C7+D7+F7+G7+I7</f>
        <v>364</v>
      </c>
      <c r="K7" s="230"/>
      <c r="L7" s="230">
        <v>11</v>
      </c>
      <c r="M7" s="230">
        <v>5</v>
      </c>
      <c r="N7" s="230"/>
      <c r="O7" s="230">
        <f t="shared" si="0"/>
        <v>16</v>
      </c>
      <c r="P7" s="230">
        <v>166</v>
      </c>
      <c r="Q7" s="231">
        <v>4.1000000000000003E-3</v>
      </c>
      <c r="R7" s="231">
        <v>0.02</v>
      </c>
    </row>
    <row r="8" spans="2:18" ht="15" customHeight="1" x14ac:dyDescent="0.2">
      <c r="B8" s="229" t="s">
        <v>1232</v>
      </c>
      <c r="C8" s="230">
        <v>4</v>
      </c>
      <c r="D8" s="230">
        <v>235</v>
      </c>
      <c r="E8" s="230"/>
      <c r="F8" s="230">
        <v>27</v>
      </c>
      <c r="G8" s="230"/>
      <c r="H8" s="230"/>
      <c r="I8" s="230"/>
      <c r="J8" s="230">
        <f t="shared" si="1"/>
        <v>266</v>
      </c>
      <c r="K8" s="230"/>
      <c r="L8" s="230">
        <v>8</v>
      </c>
      <c r="M8" s="230">
        <v>2</v>
      </c>
      <c r="N8" s="230"/>
      <c r="O8" s="230">
        <f t="shared" si="0"/>
        <v>10</v>
      </c>
      <c r="P8" s="230">
        <v>136</v>
      </c>
      <c r="Q8" s="231">
        <v>2.5999999999999999E-3</v>
      </c>
      <c r="R8" s="231">
        <v>0.02</v>
      </c>
    </row>
    <row r="9" spans="2:18" ht="15" customHeight="1" x14ac:dyDescent="0.2">
      <c r="B9" s="229" t="s">
        <v>372</v>
      </c>
      <c r="C9" s="230">
        <v>0</v>
      </c>
      <c r="D9" s="230">
        <v>42</v>
      </c>
      <c r="E9" s="230"/>
      <c r="F9" s="230">
        <v>75</v>
      </c>
      <c r="G9" s="230"/>
      <c r="H9" s="230"/>
      <c r="I9" s="230"/>
      <c r="J9" s="230">
        <f t="shared" ref="J9" si="2">+C9+D9+F9+G9+I9</f>
        <v>117</v>
      </c>
      <c r="K9" s="230"/>
      <c r="L9" s="230">
        <v>4</v>
      </c>
      <c r="M9" s="230">
        <v>6</v>
      </c>
      <c r="N9" s="230"/>
      <c r="O9" s="230">
        <f t="shared" ref="O9:O10" si="3">SUM(L9:N9)</f>
        <v>10</v>
      </c>
      <c r="P9" s="230">
        <v>48</v>
      </c>
      <c r="Q9" s="231">
        <v>2.5000000000000001E-3</v>
      </c>
      <c r="R9" s="231">
        <v>2.5000000000000001E-2</v>
      </c>
    </row>
    <row r="10" spans="2:18" ht="15" customHeight="1" x14ac:dyDescent="0.2">
      <c r="B10" s="229" t="s">
        <v>1530</v>
      </c>
      <c r="C10" s="230">
        <v>0</v>
      </c>
      <c r="D10" s="230">
        <v>224</v>
      </c>
      <c r="E10" s="230"/>
      <c r="F10" s="230">
        <v>6</v>
      </c>
      <c r="G10" s="230"/>
      <c r="H10" s="230"/>
      <c r="I10" s="230"/>
      <c r="J10" s="230">
        <f t="shared" si="1"/>
        <v>230</v>
      </c>
      <c r="K10" s="230"/>
      <c r="L10" s="230">
        <v>6</v>
      </c>
      <c r="M10" s="230">
        <v>0</v>
      </c>
      <c r="N10" s="230"/>
      <c r="O10" s="230">
        <f t="shared" si="3"/>
        <v>6</v>
      </c>
      <c r="P10" s="230">
        <v>80</v>
      </c>
      <c r="Q10" s="231">
        <v>1.8000000000000001E-4</v>
      </c>
      <c r="R10" s="231">
        <v>0.01</v>
      </c>
    </row>
    <row r="11" spans="2:18" ht="15" customHeight="1" x14ac:dyDescent="0.2">
      <c r="B11" s="229" t="s">
        <v>1531</v>
      </c>
      <c r="C11" s="230">
        <v>0</v>
      </c>
      <c r="D11" s="230">
        <v>41</v>
      </c>
      <c r="E11" s="230"/>
      <c r="F11" s="230">
        <v>0</v>
      </c>
      <c r="G11" s="230"/>
      <c r="H11" s="230"/>
      <c r="I11" s="230"/>
      <c r="J11" s="230">
        <f t="shared" ref="J11" si="4">+C11+D11+F11+G11+I11</f>
        <v>41</v>
      </c>
      <c r="K11" s="230"/>
      <c r="L11" s="230">
        <v>2</v>
      </c>
      <c r="M11" s="230">
        <v>0</v>
      </c>
      <c r="N11" s="230"/>
      <c r="O11" s="230">
        <f t="shared" ref="O11" si="5">SUM(L11:N11)</f>
        <v>2</v>
      </c>
      <c r="P11" s="230">
        <v>30</v>
      </c>
      <c r="Q11" s="231">
        <v>5.9999999999999995E-4</v>
      </c>
      <c r="R11" s="231">
        <v>5.0000000000000001E-3</v>
      </c>
    </row>
    <row r="12" spans="2:18" ht="15" customHeight="1" x14ac:dyDescent="0.2">
      <c r="B12" s="229" t="s">
        <v>373</v>
      </c>
      <c r="C12" s="230">
        <v>273</v>
      </c>
      <c r="D12" s="230">
        <v>6626</v>
      </c>
      <c r="E12" s="230"/>
      <c r="F12" s="230">
        <v>1066</v>
      </c>
      <c r="G12" s="230"/>
      <c r="H12" s="230"/>
      <c r="I12" s="230"/>
      <c r="J12" s="230">
        <v>7966</v>
      </c>
      <c r="K12" s="230"/>
      <c r="L12" s="230">
        <v>55</v>
      </c>
      <c r="M12" s="230">
        <v>5</v>
      </c>
      <c r="N12" s="230"/>
      <c r="O12" s="230">
        <v>60</v>
      </c>
      <c r="P12" s="230">
        <v>1449</v>
      </c>
      <c r="Q12" s="231">
        <v>1.7419999999999991E-2</v>
      </c>
      <c r="R12" s="684">
        <v>0</v>
      </c>
    </row>
    <row r="13" spans="2:18" ht="15" customHeight="1" x14ac:dyDescent="0.2">
      <c r="B13" s="190" t="s">
        <v>4</v>
      </c>
      <c r="C13" s="232">
        <v>5165</v>
      </c>
      <c r="D13" s="232">
        <v>134841</v>
      </c>
      <c r="E13" s="232"/>
      <c r="F13" s="232">
        <v>41584</v>
      </c>
      <c r="G13" s="232"/>
      <c r="H13" s="232"/>
      <c r="I13" s="232"/>
      <c r="J13" s="232">
        <v>181591</v>
      </c>
      <c r="K13" s="232"/>
      <c r="L13" s="232">
        <v>3514</v>
      </c>
      <c r="M13" s="232">
        <v>272</v>
      </c>
      <c r="N13" s="232"/>
      <c r="O13" s="232">
        <v>3786</v>
      </c>
      <c r="P13" s="232">
        <v>44892</v>
      </c>
      <c r="Q13" s="233">
        <v>1</v>
      </c>
      <c r="R13" s="234">
        <v>2.3E-2</v>
      </c>
    </row>
    <row r="14" spans="2:18" x14ac:dyDescent="0.2">
      <c r="B14" s="229"/>
      <c r="C14" s="229"/>
      <c r="D14" s="229"/>
      <c r="E14" s="229"/>
      <c r="F14" s="229"/>
      <c r="G14" s="229"/>
      <c r="H14" s="229"/>
      <c r="I14" s="229"/>
      <c r="J14" s="229"/>
      <c r="K14" s="229"/>
      <c r="L14" s="229"/>
      <c r="M14" s="229"/>
      <c r="N14" s="229"/>
      <c r="O14" s="229"/>
      <c r="P14" s="229"/>
      <c r="Q14" s="229"/>
      <c r="R14" s="229"/>
    </row>
    <row r="15" spans="2:18" ht="29.25" customHeight="1" x14ac:dyDescent="0.2">
      <c r="B15" s="859" t="s">
        <v>374</v>
      </c>
      <c r="C15" s="859"/>
      <c r="D15" s="859"/>
      <c r="E15" s="859"/>
      <c r="F15" s="859"/>
      <c r="G15" s="859"/>
      <c r="H15" s="859"/>
      <c r="I15" s="859"/>
      <c r="J15" s="859"/>
      <c r="K15" s="859"/>
      <c r="L15" s="859"/>
      <c r="M15" s="859"/>
      <c r="N15" s="859"/>
      <c r="O15" s="859"/>
      <c r="P15" s="859"/>
      <c r="Q15" s="859"/>
      <c r="R15" s="859"/>
    </row>
    <row r="21" spans="16:16" x14ac:dyDescent="0.2">
      <c r="P21" s="14" t="s">
        <v>2</v>
      </c>
    </row>
  </sheetData>
  <mergeCells count="10">
    <mergeCell ref="B15:R15"/>
    <mergeCell ref="R3:R4"/>
    <mergeCell ref="I3:I4"/>
    <mergeCell ref="J3:J4"/>
    <mergeCell ref="Q3:Q4"/>
    <mergeCell ref="B3:B4"/>
    <mergeCell ref="C3:D3"/>
    <mergeCell ref="F3:G3"/>
    <mergeCell ref="L3:O3"/>
    <mergeCell ref="P3:P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17301-20B4-4B89-9F15-7B0AC0000720}">
  <sheetPr codeName="Ark6"/>
  <dimension ref="A1:J23"/>
  <sheetViews>
    <sheetView workbookViewId="0">
      <selection activeCell="C5" sqref="C5"/>
    </sheetView>
  </sheetViews>
  <sheetFormatPr defaultColWidth="9" defaultRowHeight="12.75" x14ac:dyDescent="0.2"/>
  <cols>
    <col min="1" max="1" width="3.625" style="14" customWidth="1"/>
    <col min="2" max="2" width="37.625" style="14" customWidth="1"/>
    <col min="3" max="3" width="9" style="14"/>
    <col min="4" max="4" width="11.375" style="14" customWidth="1"/>
    <col min="5" max="5" width="1.625" style="14" customWidth="1"/>
    <col min="6" max="7" width="15.5" style="14" customWidth="1"/>
    <col min="8" max="16384" width="9" style="14"/>
  </cols>
  <sheetData>
    <row r="1" spans="2:10" ht="21" customHeight="1" x14ac:dyDescent="0.2"/>
    <row r="2" spans="2:10" s="228" customFormat="1" ht="48" customHeight="1" x14ac:dyDescent="0.2">
      <c r="B2" s="843" t="s">
        <v>529</v>
      </c>
      <c r="C2" s="843"/>
      <c r="D2" s="843"/>
      <c r="E2" s="843"/>
      <c r="F2" s="843"/>
      <c r="G2" s="843"/>
      <c r="H2" s="843"/>
      <c r="I2" s="843"/>
      <c r="J2" s="843"/>
    </row>
    <row r="3" spans="2:10" ht="30" customHeight="1" x14ac:dyDescent="0.2">
      <c r="B3" s="844" t="s">
        <v>1495</v>
      </c>
      <c r="C3" s="844"/>
      <c r="D3" s="235"/>
      <c r="E3" s="235"/>
      <c r="F3" s="235"/>
      <c r="G3" s="235"/>
    </row>
    <row r="4" spans="2:10" x14ac:dyDescent="0.2">
      <c r="B4" s="860"/>
      <c r="C4" s="860"/>
      <c r="D4" s="235"/>
      <c r="E4" s="235"/>
      <c r="F4" s="235"/>
      <c r="G4" s="235"/>
    </row>
    <row r="5" spans="2:10" ht="15" customHeight="1" x14ac:dyDescent="0.2">
      <c r="B5" s="236" t="s">
        <v>375</v>
      </c>
      <c r="C5" s="92"/>
      <c r="D5" s="92"/>
      <c r="E5" s="92"/>
      <c r="F5" s="92"/>
      <c r="G5" s="237">
        <v>61896</v>
      </c>
    </row>
    <row r="6" spans="2:10" ht="15" customHeight="1" x14ac:dyDescent="0.2">
      <c r="B6" s="236" t="s">
        <v>376</v>
      </c>
      <c r="C6" s="92"/>
      <c r="D6" s="92"/>
      <c r="E6" s="92"/>
      <c r="F6" s="92"/>
      <c r="G6" s="685">
        <v>2.3E-2</v>
      </c>
    </row>
    <row r="7" spans="2:10" ht="15" customHeight="1" x14ac:dyDescent="0.2">
      <c r="B7" s="238" t="s">
        <v>377</v>
      </c>
      <c r="C7" s="238"/>
      <c r="D7" s="238"/>
      <c r="E7" s="238"/>
      <c r="F7" s="238"/>
      <c r="G7" s="239">
        <v>1426</v>
      </c>
    </row>
    <row r="8" spans="2:10" ht="12.75" customHeight="1" x14ac:dyDescent="0.2"/>
    <row r="9" spans="2:10" ht="12.75" customHeight="1" x14ac:dyDescent="0.2"/>
    <row r="10" spans="2:10" ht="12.75" customHeight="1" x14ac:dyDescent="0.2"/>
    <row r="11" spans="2:10" ht="12.75" customHeight="1" x14ac:dyDescent="0.2"/>
    <row r="12" spans="2:10" ht="12.75" customHeight="1" x14ac:dyDescent="0.2"/>
    <row r="13" spans="2:10" ht="12.75" customHeight="1" x14ac:dyDescent="0.2"/>
    <row r="14" spans="2:10" ht="12.75" customHeight="1" x14ac:dyDescent="0.2"/>
    <row r="15" spans="2:10" ht="12.75" customHeight="1" x14ac:dyDescent="0.2"/>
    <row r="16" spans="2:10" ht="12.75" customHeight="1" x14ac:dyDescent="0.2"/>
    <row r="17" spans="1:1" ht="12.75" customHeight="1" x14ac:dyDescent="0.2"/>
    <row r="18" spans="1:1" ht="12.75" customHeight="1" x14ac:dyDescent="0.2"/>
    <row r="19" spans="1:1" x14ac:dyDescent="0.2">
      <c r="A19" s="14" t="s">
        <v>2</v>
      </c>
    </row>
    <row r="21" spans="1:1" ht="28.5" customHeight="1" x14ac:dyDescent="0.2"/>
    <row r="22" spans="1:1" ht="28.5" customHeight="1" x14ac:dyDescent="0.2"/>
    <row r="23" spans="1:1" ht="28.5" customHeight="1" x14ac:dyDescent="0.2"/>
  </sheetData>
  <mergeCells count="2">
    <mergeCell ref="B3:C4"/>
    <mergeCell ref="B2:J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C4AD3-3BF2-48E5-8F46-1DB3C139157B}">
  <sheetPr codeName="Ark7"/>
  <dimension ref="A1:D20"/>
  <sheetViews>
    <sheetView workbookViewId="0">
      <selection activeCell="C16" sqref="C16"/>
    </sheetView>
  </sheetViews>
  <sheetFormatPr defaultColWidth="9" defaultRowHeight="12.75" x14ac:dyDescent="0.2"/>
  <cols>
    <col min="1" max="1" width="3.625" style="256" customWidth="1"/>
    <col min="2" max="2" width="16.5" style="256" customWidth="1"/>
    <col min="3" max="3" width="87.5" style="256" customWidth="1"/>
    <col min="4" max="4" width="21.5" style="256" customWidth="1"/>
    <col min="5" max="16384" width="9" style="242"/>
  </cols>
  <sheetData>
    <row r="1" spans="1:4" ht="21" customHeight="1" x14ac:dyDescent="0.4">
      <c r="A1" s="240"/>
      <c r="B1" s="104"/>
      <c r="C1" s="240" t="s">
        <v>2</v>
      </c>
      <c r="D1" s="241"/>
    </row>
    <row r="2" spans="1:4" ht="48" customHeight="1" x14ac:dyDescent="0.4">
      <c r="A2" s="240"/>
      <c r="B2" s="243" t="s">
        <v>546</v>
      </c>
      <c r="C2" s="240"/>
      <c r="D2" s="241"/>
    </row>
    <row r="3" spans="1:4" ht="26.25" customHeight="1" x14ac:dyDescent="0.2">
      <c r="A3" s="244"/>
      <c r="B3" s="245" t="s">
        <v>1495</v>
      </c>
      <c r="C3" s="86"/>
      <c r="D3" s="86"/>
    </row>
    <row r="4" spans="1:4" ht="15" customHeight="1" x14ac:dyDescent="0.2">
      <c r="A4" s="246"/>
      <c r="B4" s="247"/>
      <c r="C4" s="247"/>
      <c r="D4" s="248" t="s">
        <v>306</v>
      </c>
    </row>
    <row r="5" spans="1:4" ht="15" customHeight="1" x14ac:dyDescent="0.2">
      <c r="A5" s="246"/>
      <c r="B5" s="249">
        <v>1</v>
      </c>
      <c r="C5" s="246" t="s">
        <v>307</v>
      </c>
      <c r="D5" s="184">
        <v>185101.23090728</v>
      </c>
    </row>
    <row r="6" spans="1:4" ht="15" customHeight="1" x14ac:dyDescent="0.2">
      <c r="A6" s="246"/>
      <c r="B6" s="249">
        <v>2</v>
      </c>
      <c r="C6" s="250" t="s">
        <v>549</v>
      </c>
      <c r="D6" s="251">
        <v>0</v>
      </c>
    </row>
    <row r="7" spans="1:4" ht="15" customHeight="1" x14ac:dyDescent="0.2">
      <c r="A7" s="246"/>
      <c r="B7" s="249">
        <v>3</v>
      </c>
      <c r="C7" s="250" t="s">
        <v>550</v>
      </c>
      <c r="D7" s="251">
        <v>0</v>
      </c>
    </row>
    <row r="8" spans="1:4" ht="15" customHeight="1" x14ac:dyDescent="0.2">
      <c r="A8" s="246"/>
      <c r="B8" s="249">
        <v>4</v>
      </c>
      <c r="C8" s="250" t="s">
        <v>551</v>
      </c>
      <c r="D8" s="251">
        <v>0</v>
      </c>
    </row>
    <row r="9" spans="1:4" ht="24" x14ac:dyDescent="0.2">
      <c r="A9" s="246"/>
      <c r="B9" s="249">
        <v>5</v>
      </c>
      <c r="C9" s="250" t="s">
        <v>552</v>
      </c>
      <c r="D9" s="251">
        <v>0</v>
      </c>
    </row>
    <row r="10" spans="1:4" ht="15" customHeight="1" x14ac:dyDescent="0.2">
      <c r="A10" s="246"/>
      <c r="B10" s="249">
        <v>6</v>
      </c>
      <c r="C10" s="250" t="s">
        <v>553</v>
      </c>
      <c r="D10" s="251">
        <v>0</v>
      </c>
    </row>
    <row r="11" spans="1:4" ht="15" customHeight="1" x14ac:dyDescent="0.2">
      <c r="A11" s="246"/>
      <c r="B11" s="249">
        <v>7</v>
      </c>
      <c r="C11" s="250" t="s">
        <v>554</v>
      </c>
      <c r="D11" s="251">
        <v>0</v>
      </c>
    </row>
    <row r="12" spans="1:4" ht="15" customHeight="1" x14ac:dyDescent="0.2">
      <c r="A12" s="246"/>
      <c r="B12" s="249">
        <v>8</v>
      </c>
      <c r="C12" s="250" t="s">
        <v>555</v>
      </c>
      <c r="D12" s="184">
        <v>5131.081907635893</v>
      </c>
    </row>
    <row r="13" spans="1:4" ht="15" customHeight="1" x14ac:dyDescent="0.2">
      <c r="A13" s="246"/>
      <c r="B13" s="249">
        <v>9</v>
      </c>
      <c r="C13" s="250" t="s">
        <v>556</v>
      </c>
      <c r="D13" s="184">
        <v>30.342496670000003</v>
      </c>
    </row>
    <row r="14" spans="1:4" ht="15" customHeight="1" x14ac:dyDescent="0.2">
      <c r="A14" s="246"/>
      <c r="B14" s="249">
        <v>10</v>
      </c>
      <c r="C14" s="250" t="s">
        <v>308</v>
      </c>
      <c r="D14" s="184">
        <v>27353.740693062933</v>
      </c>
    </row>
    <row r="15" spans="1:4" ht="15" customHeight="1" x14ac:dyDescent="0.2">
      <c r="A15" s="246"/>
      <c r="B15" s="249">
        <v>11</v>
      </c>
      <c r="C15" s="250" t="s">
        <v>557</v>
      </c>
      <c r="D15" s="184">
        <v>0</v>
      </c>
    </row>
    <row r="16" spans="1:4" ht="15" customHeight="1" x14ac:dyDescent="0.2">
      <c r="A16" s="246"/>
      <c r="B16" s="249" t="s">
        <v>547</v>
      </c>
      <c r="C16" s="250" t="s">
        <v>558</v>
      </c>
      <c r="D16" s="251">
        <v>0</v>
      </c>
    </row>
    <row r="17" spans="1:4" ht="15" customHeight="1" x14ac:dyDescent="0.2">
      <c r="A17" s="246"/>
      <c r="B17" s="249" t="s">
        <v>548</v>
      </c>
      <c r="C17" s="250" t="s">
        <v>559</v>
      </c>
      <c r="D17" s="251">
        <v>0</v>
      </c>
    </row>
    <row r="18" spans="1:4" ht="15" customHeight="1" x14ac:dyDescent="0.2">
      <c r="A18" s="246"/>
      <c r="B18" s="249">
        <v>12</v>
      </c>
      <c r="C18" s="246" t="s">
        <v>44</v>
      </c>
      <c r="D18" s="184">
        <v>-25465.433969235903</v>
      </c>
    </row>
    <row r="19" spans="1:4" ht="15" customHeight="1" x14ac:dyDescent="0.2">
      <c r="A19" s="246"/>
      <c r="B19" s="252">
        <v>13</v>
      </c>
      <c r="C19" s="253" t="s">
        <v>430</v>
      </c>
      <c r="D19" s="191">
        <v>192150.96203541293</v>
      </c>
    </row>
    <row r="20" spans="1:4" x14ac:dyDescent="0.2">
      <c r="A20" s="246"/>
      <c r="B20" s="254"/>
      <c r="C20" s="255"/>
      <c r="D20" s="184"/>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9D65F-1B80-4EFE-9D6E-5A7AF9644FA9}">
  <sheetPr codeName="Ark8"/>
  <dimension ref="A1:F79"/>
  <sheetViews>
    <sheetView zoomScaleNormal="100" workbookViewId="0">
      <selection activeCell="C10" sqref="C10"/>
    </sheetView>
  </sheetViews>
  <sheetFormatPr defaultColWidth="9" defaultRowHeight="12.75" x14ac:dyDescent="0.2"/>
  <cols>
    <col min="1" max="1" width="3.625" style="256" customWidth="1"/>
    <col min="2" max="2" width="16.5" style="256" customWidth="1"/>
    <col min="3" max="3" width="87.5" style="256" customWidth="1"/>
    <col min="4" max="5" width="19.625" style="256" customWidth="1"/>
    <col min="6" max="16384" width="9" style="242"/>
  </cols>
  <sheetData>
    <row r="1" spans="1:5" ht="21" customHeight="1" x14ac:dyDescent="0.4">
      <c r="A1" s="240"/>
      <c r="B1" s="104"/>
      <c r="C1" s="240" t="s">
        <v>2</v>
      </c>
      <c r="D1" s="240"/>
      <c r="E1" s="241"/>
    </row>
    <row r="2" spans="1:5" ht="48" customHeight="1" x14ac:dyDescent="0.4">
      <c r="A2" s="240"/>
      <c r="B2" s="243" t="s">
        <v>628</v>
      </c>
      <c r="C2" s="240"/>
      <c r="D2" s="240"/>
      <c r="E2" s="241"/>
    </row>
    <row r="3" spans="1:5" ht="26.25" customHeight="1" x14ac:dyDescent="0.2">
      <c r="A3" s="246"/>
      <c r="B3" s="245" t="s">
        <v>1495</v>
      </c>
      <c r="C3" s="86"/>
      <c r="D3" s="861" t="s">
        <v>309</v>
      </c>
      <c r="E3" s="861"/>
    </row>
    <row r="4" spans="1:5" x14ac:dyDescent="0.2">
      <c r="A4" s="246"/>
      <c r="B4" s="86"/>
      <c r="C4" s="86"/>
      <c r="D4" s="245" t="s">
        <v>1494</v>
      </c>
      <c r="E4" s="245" t="s">
        <v>1230</v>
      </c>
    </row>
    <row r="5" spans="1:5" ht="15" customHeight="1" x14ac:dyDescent="0.2">
      <c r="A5" s="246"/>
      <c r="B5" s="255" t="s">
        <v>310</v>
      </c>
      <c r="C5" s="255"/>
      <c r="D5" s="255"/>
      <c r="E5" s="255"/>
    </row>
    <row r="6" spans="1:5" ht="15" customHeight="1" x14ac:dyDescent="0.2">
      <c r="A6" s="246"/>
      <c r="B6" s="249">
        <v>1</v>
      </c>
      <c r="C6" s="257" t="s">
        <v>560</v>
      </c>
      <c r="D6" s="258">
        <v>144927.65134171851</v>
      </c>
      <c r="E6" s="258">
        <v>144343.19408712524</v>
      </c>
    </row>
    <row r="7" spans="1:5" ht="24" x14ac:dyDescent="0.2">
      <c r="A7" s="246"/>
      <c r="B7" s="249">
        <v>2</v>
      </c>
      <c r="C7" s="257" t="s">
        <v>561</v>
      </c>
      <c r="D7" s="258"/>
      <c r="E7" s="258"/>
    </row>
    <row r="8" spans="1:5" ht="15" customHeight="1" x14ac:dyDescent="0.2">
      <c r="A8" s="246"/>
      <c r="B8" s="249">
        <v>3</v>
      </c>
      <c r="C8" s="257" t="s">
        <v>314</v>
      </c>
      <c r="D8" s="258">
        <v>-418.39663651999996</v>
      </c>
      <c r="E8" s="258">
        <v>-306.73401815</v>
      </c>
    </row>
    <row r="9" spans="1:5" ht="15" customHeight="1" x14ac:dyDescent="0.2">
      <c r="A9" s="246"/>
      <c r="B9" s="249">
        <v>4</v>
      </c>
      <c r="C9" s="257" t="s">
        <v>562</v>
      </c>
      <c r="D9" s="258"/>
      <c r="E9" s="258"/>
    </row>
    <row r="10" spans="1:5" ht="15" customHeight="1" x14ac:dyDescent="0.2">
      <c r="A10" s="246"/>
      <c r="B10" s="249">
        <v>5</v>
      </c>
      <c r="C10" s="257" t="s">
        <v>563</v>
      </c>
      <c r="D10" s="258"/>
      <c r="E10" s="258"/>
    </row>
    <row r="11" spans="1:5" ht="15" customHeight="1" x14ac:dyDescent="0.2">
      <c r="A11" s="246"/>
      <c r="B11" s="249">
        <v>6</v>
      </c>
      <c r="C11" s="257" t="s">
        <v>311</v>
      </c>
      <c r="D11" s="258">
        <v>-2194.1356735384998</v>
      </c>
      <c r="E11" s="258">
        <v>-2169.1178022050003</v>
      </c>
    </row>
    <row r="12" spans="1:5" ht="15" customHeight="1" x14ac:dyDescent="0.2">
      <c r="A12" s="246"/>
      <c r="B12" s="252">
        <v>7</v>
      </c>
      <c r="C12" s="259" t="s">
        <v>564</v>
      </c>
      <c r="D12" s="232">
        <v>142315.11903166003</v>
      </c>
      <c r="E12" s="232">
        <v>141867.34226677025</v>
      </c>
    </row>
    <row r="13" spans="1:5" ht="15" customHeight="1" x14ac:dyDescent="0.2">
      <c r="A13" s="246"/>
      <c r="B13" s="254"/>
      <c r="C13" s="260"/>
      <c r="D13" s="260"/>
      <c r="E13" s="260"/>
    </row>
    <row r="14" spans="1:5" ht="15" customHeight="1" x14ac:dyDescent="0.2">
      <c r="A14" s="246"/>
      <c r="B14" s="255" t="s">
        <v>312</v>
      </c>
      <c r="C14" s="255"/>
      <c r="D14" s="255"/>
      <c r="E14" s="255"/>
    </row>
    <row r="15" spans="1:5" ht="15" customHeight="1" x14ac:dyDescent="0.2">
      <c r="A15" s="246"/>
      <c r="B15" s="249">
        <v>8</v>
      </c>
      <c r="C15" s="250" t="s">
        <v>570</v>
      </c>
      <c r="D15" s="261">
        <v>894.85046844999988</v>
      </c>
      <c r="E15" s="261">
        <v>1171.42649112</v>
      </c>
    </row>
    <row r="16" spans="1:5" ht="15" customHeight="1" x14ac:dyDescent="0.2">
      <c r="A16" s="246"/>
      <c r="B16" s="249" t="s">
        <v>565</v>
      </c>
      <c r="C16" s="262" t="s">
        <v>571</v>
      </c>
      <c r="D16" s="258"/>
      <c r="E16" s="258"/>
    </row>
    <row r="17" spans="1:5" ht="15" customHeight="1" x14ac:dyDescent="0.2">
      <c r="A17" s="246"/>
      <c r="B17" s="249">
        <v>9</v>
      </c>
      <c r="C17" s="262" t="s">
        <v>572</v>
      </c>
      <c r="D17" s="263">
        <v>868.51940339999999</v>
      </c>
      <c r="E17" s="263">
        <v>950.54459292000001</v>
      </c>
    </row>
    <row r="18" spans="1:5" ht="15" customHeight="1" x14ac:dyDescent="0.2">
      <c r="A18" s="246"/>
      <c r="B18" s="249" t="s">
        <v>566</v>
      </c>
      <c r="C18" s="250" t="s">
        <v>573</v>
      </c>
      <c r="D18" s="258"/>
      <c r="E18" s="258"/>
    </row>
    <row r="19" spans="1:5" ht="15" customHeight="1" x14ac:dyDescent="0.2">
      <c r="A19" s="246"/>
      <c r="B19" s="249" t="s">
        <v>567</v>
      </c>
      <c r="C19" s="262" t="s">
        <v>313</v>
      </c>
      <c r="D19" s="258"/>
      <c r="E19" s="258"/>
    </row>
    <row r="20" spans="1:5" ht="26.25" customHeight="1" x14ac:dyDescent="0.2">
      <c r="A20" s="246"/>
      <c r="B20" s="249">
        <v>10</v>
      </c>
      <c r="C20" s="262" t="s">
        <v>574</v>
      </c>
      <c r="D20" s="258"/>
      <c r="E20" s="258"/>
    </row>
    <row r="21" spans="1:5" ht="15" customHeight="1" x14ac:dyDescent="0.2">
      <c r="A21" s="246"/>
      <c r="B21" s="249" t="s">
        <v>568</v>
      </c>
      <c r="C21" s="262" t="s">
        <v>575</v>
      </c>
      <c r="D21" s="258"/>
      <c r="E21" s="258"/>
    </row>
    <row r="22" spans="1:5" ht="15" customHeight="1" x14ac:dyDescent="0.2">
      <c r="A22" s="246"/>
      <c r="B22" s="249" t="s">
        <v>569</v>
      </c>
      <c r="C22" s="262" t="s">
        <v>576</v>
      </c>
      <c r="D22" s="258"/>
      <c r="E22" s="258"/>
    </row>
    <row r="23" spans="1:5" ht="15" customHeight="1" x14ac:dyDescent="0.2">
      <c r="A23" s="246"/>
      <c r="B23" s="249">
        <v>11</v>
      </c>
      <c r="C23" s="262" t="s">
        <v>315</v>
      </c>
      <c r="D23" s="258"/>
      <c r="E23" s="258"/>
    </row>
    <row r="24" spans="1:5" ht="15" customHeight="1" x14ac:dyDescent="0.2">
      <c r="A24" s="246"/>
      <c r="B24" s="249">
        <v>12</v>
      </c>
      <c r="C24" s="262" t="s">
        <v>316</v>
      </c>
      <c r="D24" s="258"/>
      <c r="E24" s="258"/>
    </row>
    <row r="25" spans="1:5" ht="15" customHeight="1" x14ac:dyDescent="0.2">
      <c r="A25" s="246"/>
      <c r="B25" s="252">
        <v>13</v>
      </c>
      <c r="C25" s="264" t="s">
        <v>577</v>
      </c>
      <c r="D25" s="232">
        <v>1763.36987185</v>
      </c>
      <c r="E25" s="232">
        <v>2121.9710840400003</v>
      </c>
    </row>
    <row r="26" spans="1:5" ht="15" customHeight="1" x14ac:dyDescent="0.2">
      <c r="A26" s="246"/>
      <c r="B26" s="249"/>
      <c r="C26" s="262"/>
      <c r="D26" s="265"/>
      <c r="E26" s="265"/>
    </row>
    <row r="27" spans="1:5" ht="15" customHeight="1" x14ac:dyDescent="0.2">
      <c r="A27" s="246"/>
      <c r="B27" s="862" t="s">
        <v>317</v>
      </c>
      <c r="C27" s="862"/>
      <c r="D27" s="862"/>
      <c r="E27" s="862"/>
    </row>
    <row r="28" spans="1:5" ht="15" customHeight="1" x14ac:dyDescent="0.2">
      <c r="A28" s="246"/>
      <c r="B28" s="249">
        <v>14</v>
      </c>
      <c r="C28" s="250" t="s">
        <v>580</v>
      </c>
      <c r="D28" s="263">
        <v>20646.389942169997</v>
      </c>
      <c r="E28" s="263">
        <v>13386.920714809999</v>
      </c>
    </row>
    <row r="29" spans="1:5" ht="15" customHeight="1" x14ac:dyDescent="0.2">
      <c r="A29" s="246"/>
      <c r="B29" s="249">
        <v>15</v>
      </c>
      <c r="C29" s="250" t="s">
        <v>318</v>
      </c>
      <c r="D29" s="258"/>
      <c r="E29" s="258"/>
    </row>
    <row r="30" spans="1:5" ht="15" customHeight="1" x14ac:dyDescent="0.2">
      <c r="A30" s="246"/>
      <c r="B30" s="249">
        <v>16</v>
      </c>
      <c r="C30" s="250" t="s">
        <v>319</v>
      </c>
      <c r="D30" s="263">
        <v>30.342496670000003</v>
      </c>
      <c r="E30" s="263">
        <v>75.339643040000013</v>
      </c>
    </row>
    <row r="31" spans="1:5" ht="15" customHeight="1" x14ac:dyDescent="0.2">
      <c r="A31" s="246"/>
      <c r="B31" s="249" t="s">
        <v>578</v>
      </c>
      <c r="C31" s="250" t="s">
        <v>581</v>
      </c>
      <c r="D31" s="258"/>
      <c r="E31" s="258"/>
    </row>
    <row r="32" spans="1:5" ht="15" customHeight="1" x14ac:dyDescent="0.2">
      <c r="A32" s="246"/>
      <c r="B32" s="249">
        <v>17</v>
      </c>
      <c r="C32" s="250" t="s">
        <v>320</v>
      </c>
      <c r="D32" s="258"/>
      <c r="E32" s="258"/>
    </row>
    <row r="33" spans="1:5" ht="15" customHeight="1" x14ac:dyDescent="0.2">
      <c r="A33" s="246"/>
      <c r="B33" s="249" t="s">
        <v>579</v>
      </c>
      <c r="C33" s="250" t="s">
        <v>322</v>
      </c>
      <c r="D33" s="258"/>
      <c r="E33" s="258"/>
    </row>
    <row r="34" spans="1:5" ht="15" customHeight="1" x14ac:dyDescent="0.2">
      <c r="A34" s="246"/>
      <c r="B34" s="252">
        <v>18</v>
      </c>
      <c r="C34" s="266" t="s">
        <v>582</v>
      </c>
      <c r="D34" s="232">
        <v>20676.732438839997</v>
      </c>
      <c r="E34" s="232">
        <v>13462.26035785</v>
      </c>
    </row>
    <row r="35" spans="1:5" ht="15" customHeight="1" x14ac:dyDescent="0.2">
      <c r="A35" s="246"/>
      <c r="B35" s="267"/>
      <c r="C35" s="267"/>
      <c r="D35" s="267"/>
      <c r="E35" s="267"/>
    </row>
    <row r="36" spans="1:5" ht="15" customHeight="1" x14ac:dyDescent="0.2">
      <c r="A36" s="246"/>
      <c r="B36" s="255" t="s">
        <v>323</v>
      </c>
      <c r="C36" s="255"/>
      <c r="D36" s="255"/>
      <c r="E36" s="255"/>
    </row>
    <row r="37" spans="1:5" ht="15" customHeight="1" x14ac:dyDescent="0.2">
      <c r="A37" s="246"/>
      <c r="B37" s="249">
        <v>19</v>
      </c>
      <c r="C37" s="262" t="s">
        <v>324</v>
      </c>
      <c r="D37" s="263">
        <v>27353.740693062933</v>
      </c>
      <c r="E37" s="263">
        <v>27682.123873935492</v>
      </c>
    </row>
    <row r="38" spans="1:5" ht="15" customHeight="1" x14ac:dyDescent="0.2">
      <c r="A38" s="246"/>
      <c r="B38" s="249">
        <v>20</v>
      </c>
      <c r="C38" s="262" t="s">
        <v>325</v>
      </c>
      <c r="D38" s="258"/>
      <c r="E38" s="258"/>
    </row>
    <row r="39" spans="1:5" ht="24" x14ac:dyDescent="0.2">
      <c r="A39" s="246"/>
      <c r="B39" s="249">
        <v>21</v>
      </c>
      <c r="C39" s="257" t="s">
        <v>583</v>
      </c>
      <c r="D39" s="258"/>
      <c r="E39" s="258"/>
    </row>
    <row r="40" spans="1:5" ht="15" customHeight="1" x14ac:dyDescent="0.2">
      <c r="A40" s="246"/>
      <c r="B40" s="252">
        <v>22</v>
      </c>
      <c r="C40" s="253" t="s">
        <v>584</v>
      </c>
      <c r="D40" s="232">
        <v>27353.740693062933</v>
      </c>
      <c r="E40" s="232">
        <v>27682.123873935492</v>
      </c>
    </row>
    <row r="41" spans="1:5" ht="15" customHeight="1" x14ac:dyDescent="0.2">
      <c r="A41" s="246"/>
      <c r="B41" s="254"/>
      <c r="C41" s="255"/>
      <c r="D41" s="255"/>
      <c r="E41" s="268"/>
    </row>
    <row r="42" spans="1:5" ht="15" customHeight="1" x14ac:dyDescent="0.2">
      <c r="A42" s="246"/>
      <c r="B42" s="255" t="s">
        <v>585</v>
      </c>
      <c r="C42" s="255"/>
      <c r="D42" s="255"/>
      <c r="E42" s="255"/>
    </row>
    <row r="43" spans="1:5" ht="15" customHeight="1" x14ac:dyDescent="0.2">
      <c r="A43" s="246"/>
      <c r="B43" s="249" t="s">
        <v>586</v>
      </c>
      <c r="C43" s="250" t="s">
        <v>597</v>
      </c>
      <c r="D43" s="258" t="s">
        <v>2</v>
      </c>
      <c r="E43" s="184"/>
    </row>
    <row r="44" spans="1:5" ht="15" customHeight="1" x14ac:dyDescent="0.2">
      <c r="A44" s="246"/>
      <c r="B44" s="249" t="s">
        <v>587</v>
      </c>
      <c r="C44" s="257" t="s">
        <v>598</v>
      </c>
      <c r="D44" s="258" t="s">
        <v>2</v>
      </c>
      <c r="E44" s="184"/>
    </row>
    <row r="45" spans="1:5" ht="15" customHeight="1" x14ac:dyDescent="0.2">
      <c r="A45" s="246"/>
      <c r="B45" s="249" t="s">
        <v>588</v>
      </c>
      <c r="C45" s="257" t="s">
        <v>599</v>
      </c>
      <c r="D45" s="258" t="s">
        <v>2</v>
      </c>
      <c r="E45" s="184"/>
    </row>
    <row r="46" spans="1:5" ht="15" customHeight="1" x14ac:dyDescent="0.2">
      <c r="A46" s="246"/>
      <c r="B46" s="249" t="s">
        <v>589</v>
      </c>
      <c r="C46" s="257" t="s">
        <v>600</v>
      </c>
      <c r="D46" s="258" t="s">
        <v>2</v>
      </c>
      <c r="E46" s="184"/>
    </row>
    <row r="47" spans="1:5" ht="15" customHeight="1" x14ac:dyDescent="0.2">
      <c r="A47" s="246"/>
      <c r="B47" s="249" t="s">
        <v>590</v>
      </c>
      <c r="C47" s="257" t="s">
        <v>601</v>
      </c>
      <c r="D47" s="258" t="s">
        <v>2</v>
      </c>
      <c r="E47" s="184"/>
    </row>
    <row r="48" spans="1:5" ht="15" customHeight="1" x14ac:dyDescent="0.2">
      <c r="A48" s="246"/>
      <c r="B48" s="249" t="s">
        <v>591</v>
      </c>
      <c r="C48" s="257" t="s">
        <v>602</v>
      </c>
      <c r="D48" s="258" t="s">
        <v>2</v>
      </c>
      <c r="E48" s="184"/>
    </row>
    <row r="49" spans="1:5" ht="15" customHeight="1" x14ac:dyDescent="0.2">
      <c r="A49" s="246"/>
      <c r="B49" s="249" t="s">
        <v>592</v>
      </c>
      <c r="C49" s="257" t="s">
        <v>603</v>
      </c>
      <c r="D49" s="258" t="s">
        <v>2</v>
      </c>
      <c r="E49" s="184"/>
    </row>
    <row r="50" spans="1:5" ht="15" customHeight="1" x14ac:dyDescent="0.2">
      <c r="A50" s="246"/>
      <c r="B50" s="249" t="s">
        <v>593</v>
      </c>
      <c r="C50" s="257" t="s">
        <v>604</v>
      </c>
      <c r="D50" s="258" t="s">
        <v>2</v>
      </c>
      <c r="E50" s="184"/>
    </row>
    <row r="51" spans="1:5" ht="15" customHeight="1" x14ac:dyDescent="0.2">
      <c r="A51" s="246"/>
      <c r="B51" s="249" t="s">
        <v>594</v>
      </c>
      <c r="C51" s="257" t="s">
        <v>605</v>
      </c>
      <c r="D51" s="258" t="s">
        <v>2</v>
      </c>
      <c r="E51" s="184"/>
    </row>
    <row r="52" spans="1:5" ht="15" customHeight="1" x14ac:dyDescent="0.2">
      <c r="A52" s="246"/>
      <c r="B52" s="249" t="s">
        <v>595</v>
      </c>
      <c r="C52" s="257" t="s">
        <v>606</v>
      </c>
      <c r="D52" s="258" t="s">
        <v>2</v>
      </c>
      <c r="E52" s="184"/>
    </row>
    <row r="53" spans="1:5" ht="15" customHeight="1" x14ac:dyDescent="0.2">
      <c r="A53" s="246"/>
      <c r="B53" s="252" t="s">
        <v>596</v>
      </c>
      <c r="C53" s="259" t="s">
        <v>607</v>
      </c>
      <c r="D53" s="269" t="s">
        <v>2</v>
      </c>
      <c r="E53" s="191"/>
    </row>
    <row r="54" spans="1:5" ht="15" customHeight="1" x14ac:dyDescent="0.2">
      <c r="A54" s="246"/>
      <c r="B54" s="249"/>
      <c r="C54" s="257"/>
      <c r="D54" s="257"/>
      <c r="E54" s="184"/>
    </row>
    <row r="55" spans="1:5" ht="15" customHeight="1" x14ac:dyDescent="0.2">
      <c r="A55" s="246"/>
      <c r="B55" s="862" t="s">
        <v>608</v>
      </c>
      <c r="C55" s="862"/>
      <c r="D55" s="862"/>
      <c r="E55" s="862"/>
    </row>
    <row r="56" spans="1:5" ht="15" customHeight="1" x14ac:dyDescent="0.2">
      <c r="A56" s="246"/>
      <c r="B56" s="249">
        <v>23</v>
      </c>
      <c r="C56" s="257" t="s">
        <v>304</v>
      </c>
      <c r="D56" s="258">
        <v>12416.302428066499</v>
      </c>
      <c r="E56" s="258">
        <v>11227.264127634999</v>
      </c>
    </row>
    <row r="57" spans="1:5" ht="15" customHeight="1" x14ac:dyDescent="0.2">
      <c r="A57" s="246"/>
      <c r="B57" s="270">
        <v>24</v>
      </c>
      <c r="C57" s="271" t="s">
        <v>430</v>
      </c>
      <c r="D57" s="232">
        <v>192108.96203541296</v>
      </c>
      <c r="E57" s="232">
        <v>185133.69758259575</v>
      </c>
    </row>
    <row r="58" spans="1:5" ht="15" customHeight="1" x14ac:dyDescent="0.2">
      <c r="A58" s="246"/>
      <c r="B58" s="249"/>
      <c r="C58" s="257"/>
      <c r="D58" s="257"/>
      <c r="E58" s="257"/>
    </row>
    <row r="59" spans="1:5" ht="15" customHeight="1" x14ac:dyDescent="0.2">
      <c r="A59" s="246"/>
      <c r="B59" s="255" t="s">
        <v>305</v>
      </c>
      <c r="C59" s="255"/>
      <c r="D59" s="255"/>
      <c r="E59" s="255"/>
    </row>
    <row r="60" spans="1:5" ht="15" customHeight="1" x14ac:dyDescent="0.2">
      <c r="A60" s="246"/>
      <c r="B60" s="249">
        <v>25</v>
      </c>
      <c r="C60" s="262" t="s">
        <v>431</v>
      </c>
      <c r="D60" s="272">
        <v>6.4631562715838864E-2</v>
      </c>
      <c r="E60" s="272">
        <v>6.0644087350040933E-2</v>
      </c>
    </row>
    <row r="61" spans="1:5" ht="15" customHeight="1" x14ac:dyDescent="0.2">
      <c r="A61" s="246"/>
      <c r="B61" s="249" t="s">
        <v>609</v>
      </c>
      <c r="C61" s="262" t="s">
        <v>613</v>
      </c>
      <c r="D61" s="272">
        <v>6.4631562715838864E-2</v>
      </c>
      <c r="E61" s="272">
        <v>6.0644087350040933E-2</v>
      </c>
    </row>
    <row r="62" spans="1:5" ht="15" customHeight="1" x14ac:dyDescent="0.2">
      <c r="A62" s="246"/>
      <c r="B62" s="249" t="s">
        <v>236</v>
      </c>
      <c r="C62" s="262" t="s">
        <v>616</v>
      </c>
      <c r="D62" s="272">
        <v>6.4631562715838864E-2</v>
      </c>
      <c r="E62" s="272">
        <v>6.0644087350040933E-2</v>
      </c>
    </row>
    <row r="63" spans="1:5" ht="15" customHeight="1" x14ac:dyDescent="0.2">
      <c r="A63" s="246"/>
      <c r="B63" s="249">
        <v>26</v>
      </c>
      <c r="C63" s="262" t="s">
        <v>614</v>
      </c>
      <c r="D63" s="272">
        <v>0.03</v>
      </c>
      <c r="E63" s="272">
        <v>0.03</v>
      </c>
    </row>
    <row r="64" spans="1:5" ht="15" customHeight="1" x14ac:dyDescent="0.2">
      <c r="A64" s="246"/>
      <c r="B64" s="249" t="s">
        <v>610</v>
      </c>
      <c r="C64" s="262" t="s">
        <v>433</v>
      </c>
      <c r="D64" s="272">
        <v>0</v>
      </c>
      <c r="E64" s="272">
        <v>0</v>
      </c>
    </row>
    <row r="65" spans="1:6" ht="15" customHeight="1" x14ac:dyDescent="0.2">
      <c r="A65" s="246"/>
      <c r="B65" s="249" t="s">
        <v>611</v>
      </c>
      <c r="C65" s="262" t="s">
        <v>615</v>
      </c>
      <c r="D65" s="272">
        <v>0</v>
      </c>
      <c r="E65" s="272">
        <v>0</v>
      </c>
    </row>
    <row r="66" spans="1:6" ht="15" customHeight="1" x14ac:dyDescent="0.2">
      <c r="A66" s="246"/>
      <c r="B66" s="249">
        <v>27</v>
      </c>
      <c r="C66" s="262" t="s">
        <v>436</v>
      </c>
      <c r="D66" s="272">
        <v>0</v>
      </c>
      <c r="E66" s="272">
        <v>0</v>
      </c>
    </row>
    <row r="67" spans="1:6" ht="15" customHeight="1" x14ac:dyDescent="0.2">
      <c r="A67" s="246"/>
      <c r="B67" s="273" t="s">
        <v>612</v>
      </c>
      <c r="C67" s="274" t="s">
        <v>437</v>
      </c>
      <c r="D67" s="275">
        <v>0.03</v>
      </c>
      <c r="E67" s="275">
        <v>0.03</v>
      </c>
    </row>
    <row r="68" spans="1:6" ht="15" customHeight="1" x14ac:dyDescent="0.2">
      <c r="A68" s="246"/>
      <c r="B68" s="267"/>
      <c r="C68" s="267"/>
      <c r="D68" s="272"/>
      <c r="E68" s="267"/>
    </row>
    <row r="69" spans="1:6" ht="15" customHeight="1" x14ac:dyDescent="0.2">
      <c r="B69" s="255" t="s">
        <v>617</v>
      </c>
      <c r="C69" s="255"/>
      <c r="D69" s="255"/>
      <c r="E69" s="255"/>
    </row>
    <row r="70" spans="1:6" ht="15" customHeight="1" x14ac:dyDescent="0.2">
      <c r="B70" s="273" t="s">
        <v>618</v>
      </c>
      <c r="C70" s="274" t="s">
        <v>326</v>
      </c>
      <c r="D70" s="276" t="s">
        <v>1149</v>
      </c>
      <c r="E70" s="276" t="s">
        <v>1149</v>
      </c>
    </row>
    <row r="71" spans="1:6" ht="15" customHeight="1" x14ac:dyDescent="0.2">
      <c r="B71" s="173"/>
      <c r="C71" s="173"/>
      <c r="D71" s="173"/>
      <c r="E71" s="173"/>
    </row>
    <row r="72" spans="1:6" ht="15" customHeight="1" x14ac:dyDescent="0.2">
      <c r="B72" s="255" t="s">
        <v>619</v>
      </c>
      <c r="C72" s="255"/>
      <c r="D72" s="255"/>
      <c r="E72" s="255"/>
    </row>
    <row r="73" spans="1:6" ht="24" x14ac:dyDescent="0.2">
      <c r="B73" s="249">
        <v>28</v>
      </c>
      <c r="C73" s="257" t="s">
        <v>620</v>
      </c>
      <c r="D73" s="263">
        <v>18837.974858228259</v>
      </c>
      <c r="E73" s="263">
        <v>12783.635866140055</v>
      </c>
    </row>
    <row r="74" spans="1:6" ht="24" x14ac:dyDescent="0.2">
      <c r="B74" s="249">
        <v>29</v>
      </c>
      <c r="C74" s="257" t="s">
        <v>621</v>
      </c>
      <c r="D74" s="263">
        <v>20646.389942000002</v>
      </c>
      <c r="E74" s="263">
        <v>13386.558596568981</v>
      </c>
    </row>
    <row r="75" spans="1:6" ht="36" x14ac:dyDescent="0.2">
      <c r="B75" s="249">
        <v>30</v>
      </c>
      <c r="C75" s="257" t="s">
        <v>622</v>
      </c>
      <c r="D75" s="263">
        <v>191122.00065152592</v>
      </c>
      <c r="E75" s="263">
        <v>187230.62072452551</v>
      </c>
    </row>
    <row r="76" spans="1:6" ht="36" x14ac:dyDescent="0.2">
      <c r="B76" s="249" t="s">
        <v>623</v>
      </c>
      <c r="C76" s="257" t="s">
        <v>624</v>
      </c>
      <c r="D76" s="263">
        <v>191122.00065152592</v>
      </c>
      <c r="E76" s="263">
        <v>187230.62072452551</v>
      </c>
    </row>
    <row r="77" spans="1:6" ht="36" x14ac:dyDescent="0.2">
      <c r="B77" s="249">
        <v>31</v>
      </c>
      <c r="C77" s="257" t="s">
        <v>625</v>
      </c>
      <c r="D77" s="272">
        <v>6.3737854617060899E-2</v>
      </c>
      <c r="E77" s="272">
        <v>5.9775862152792444E-2</v>
      </c>
    </row>
    <row r="78" spans="1:6" ht="36" x14ac:dyDescent="0.2">
      <c r="B78" s="273" t="s">
        <v>626</v>
      </c>
      <c r="C78" s="277" t="s">
        <v>627</v>
      </c>
      <c r="D78" s="275">
        <v>6.3737854617060899E-2</v>
      </c>
      <c r="E78" s="275">
        <v>5.9775862152792444E-2</v>
      </c>
    </row>
    <row r="79" spans="1:6" x14ac:dyDescent="0.2">
      <c r="F79" s="278"/>
    </row>
  </sheetData>
  <mergeCells count="3">
    <mergeCell ref="D3:E3"/>
    <mergeCell ref="B55:E55"/>
    <mergeCell ref="B27:E2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BE394-FEEE-428F-A1B7-E50B34658429}">
  <sheetPr codeName="Ark9"/>
  <dimension ref="A1:D71"/>
  <sheetViews>
    <sheetView workbookViewId="0">
      <selection activeCell="C15" sqref="C15"/>
    </sheetView>
  </sheetViews>
  <sheetFormatPr defaultColWidth="9" defaultRowHeight="12.75" x14ac:dyDescent="0.2"/>
  <cols>
    <col min="1" max="1" width="3.625" style="256" customWidth="1"/>
    <col min="2" max="2" width="16.5" style="256" customWidth="1"/>
    <col min="3" max="3" width="87.5" style="256" customWidth="1"/>
    <col min="4" max="4" width="21.5" style="256" customWidth="1"/>
    <col min="5" max="16384" width="9" style="242"/>
  </cols>
  <sheetData>
    <row r="1" spans="1:4" ht="21" customHeight="1" x14ac:dyDescent="0.4">
      <c r="A1" s="240"/>
      <c r="B1" s="104"/>
      <c r="C1" s="240" t="s">
        <v>2</v>
      </c>
      <c r="D1" s="241"/>
    </row>
    <row r="2" spans="1:4" ht="48" customHeight="1" x14ac:dyDescent="0.4">
      <c r="A2" s="240"/>
      <c r="B2" s="243" t="s">
        <v>629</v>
      </c>
      <c r="C2" s="240"/>
      <c r="D2" s="241"/>
    </row>
    <row r="3" spans="1:4" ht="24" customHeight="1" x14ac:dyDescent="0.2">
      <c r="A3" s="246"/>
      <c r="B3" s="245" t="s">
        <v>1495</v>
      </c>
      <c r="C3" s="86"/>
      <c r="D3" s="86"/>
    </row>
    <row r="4" spans="1:4" ht="15" customHeight="1" x14ac:dyDescent="0.2">
      <c r="A4" s="246"/>
      <c r="B4" s="247"/>
      <c r="C4" s="279"/>
      <c r="D4" s="280" t="s">
        <v>309</v>
      </c>
    </row>
    <row r="5" spans="1:4" ht="15" customHeight="1" x14ac:dyDescent="0.2">
      <c r="A5" s="246"/>
      <c r="B5" s="249" t="s">
        <v>327</v>
      </c>
      <c r="C5" s="257" t="s">
        <v>328</v>
      </c>
      <c r="D5" s="184">
        <v>144927.65134171851</v>
      </c>
    </row>
    <row r="6" spans="1:4" ht="15" customHeight="1" x14ac:dyDescent="0.2">
      <c r="A6" s="246"/>
      <c r="B6" s="249" t="s">
        <v>329</v>
      </c>
      <c r="C6" s="281" t="s">
        <v>330</v>
      </c>
      <c r="D6" s="184">
        <v>42988.262335070001</v>
      </c>
    </row>
    <row r="7" spans="1:4" ht="15" customHeight="1" x14ac:dyDescent="0.2">
      <c r="A7" s="246"/>
      <c r="B7" s="249" t="s">
        <v>331</v>
      </c>
      <c r="C7" s="281" t="s">
        <v>332</v>
      </c>
      <c r="D7" s="184">
        <v>101939.3890066485</v>
      </c>
    </row>
    <row r="8" spans="1:4" ht="15" customHeight="1" x14ac:dyDescent="0.2">
      <c r="A8" s="246"/>
      <c r="B8" s="282" t="s">
        <v>333</v>
      </c>
      <c r="C8" s="283" t="s">
        <v>27</v>
      </c>
      <c r="D8" s="188">
        <v>0</v>
      </c>
    </row>
    <row r="9" spans="1:4" ht="15" customHeight="1" x14ac:dyDescent="0.2">
      <c r="A9" s="246"/>
      <c r="B9" s="282" t="s">
        <v>334</v>
      </c>
      <c r="C9" s="283" t="s">
        <v>630</v>
      </c>
      <c r="D9" s="188">
        <v>20472.578674119999</v>
      </c>
    </row>
    <row r="10" spans="1:4" ht="15" customHeight="1" x14ac:dyDescent="0.2">
      <c r="A10" s="246"/>
      <c r="B10" s="282" t="s">
        <v>335</v>
      </c>
      <c r="C10" s="283" t="s">
        <v>631</v>
      </c>
      <c r="D10" s="188">
        <v>7.0725160000000009E-2</v>
      </c>
    </row>
    <row r="11" spans="1:4" ht="15" customHeight="1" x14ac:dyDescent="0.2">
      <c r="A11" s="246"/>
      <c r="B11" s="282" t="s">
        <v>336</v>
      </c>
      <c r="C11" s="283" t="s">
        <v>18</v>
      </c>
      <c r="D11" s="188">
        <v>400.66888167000002</v>
      </c>
    </row>
    <row r="12" spans="1:4" ht="15" customHeight="1" x14ac:dyDescent="0.2">
      <c r="A12" s="246"/>
      <c r="B12" s="282" t="s">
        <v>337</v>
      </c>
      <c r="C12" s="283" t="s">
        <v>632</v>
      </c>
      <c r="D12" s="188">
        <v>7660.6795799799993</v>
      </c>
    </row>
    <row r="13" spans="1:4" ht="15" customHeight="1" x14ac:dyDescent="0.2">
      <c r="A13" s="246"/>
      <c r="B13" s="282" t="s">
        <v>338</v>
      </c>
      <c r="C13" s="283" t="s">
        <v>633</v>
      </c>
      <c r="D13" s="188">
        <v>11961.920684340001</v>
      </c>
    </row>
    <row r="14" spans="1:4" ht="15" customHeight="1" x14ac:dyDescent="0.2">
      <c r="A14" s="246"/>
      <c r="B14" s="282" t="s">
        <v>339</v>
      </c>
      <c r="C14" s="283" t="s">
        <v>19</v>
      </c>
      <c r="D14" s="188">
        <v>54516.64121757001</v>
      </c>
    </row>
    <row r="15" spans="1:4" ht="15" customHeight="1" x14ac:dyDescent="0.2">
      <c r="A15" s="246"/>
      <c r="B15" s="282" t="s">
        <v>340</v>
      </c>
      <c r="C15" s="283" t="s">
        <v>26</v>
      </c>
      <c r="D15" s="188">
        <v>501.13916127000039</v>
      </c>
    </row>
    <row r="16" spans="1:4" ht="15" customHeight="1" x14ac:dyDescent="0.2">
      <c r="A16" s="246"/>
      <c r="B16" s="284" t="s">
        <v>341</v>
      </c>
      <c r="C16" s="285" t="s">
        <v>634</v>
      </c>
      <c r="D16" s="286">
        <v>6425.6900825385001</v>
      </c>
    </row>
    <row r="17" spans="1:4" x14ac:dyDescent="0.2">
      <c r="A17" s="246"/>
      <c r="B17" s="287"/>
      <c r="C17" s="288"/>
      <c r="D17" s="289"/>
    </row>
    <row r="18" spans="1:4" x14ac:dyDescent="0.2">
      <c r="A18" s="246"/>
      <c r="B18" s="173"/>
      <c r="C18" s="173"/>
      <c r="D18" s="173"/>
    </row>
    <row r="19" spans="1:4" x14ac:dyDescent="0.2">
      <c r="A19" s="246"/>
      <c r="B19" s="173"/>
      <c r="C19" s="173"/>
      <c r="D19" s="173"/>
    </row>
    <row r="20" spans="1:4" ht="12.75" customHeight="1" x14ac:dyDescent="0.2">
      <c r="A20" s="246"/>
    </row>
    <row r="21" spans="1:4" x14ac:dyDescent="0.2">
      <c r="A21" s="246"/>
    </row>
    <row r="22" spans="1:4" ht="12.75" customHeight="1" x14ac:dyDescent="0.2">
      <c r="A22" s="246"/>
    </row>
    <row r="23" spans="1:4" ht="12.75" customHeight="1" x14ac:dyDescent="0.2">
      <c r="A23" s="246"/>
    </row>
    <row r="24" spans="1:4" ht="12.75" customHeight="1" x14ac:dyDescent="0.2">
      <c r="A24" s="246"/>
    </row>
    <row r="25" spans="1:4" x14ac:dyDescent="0.2">
      <c r="A25" s="246"/>
    </row>
    <row r="26" spans="1:4" ht="12.75" customHeight="1" x14ac:dyDescent="0.2">
      <c r="A26" s="246"/>
    </row>
    <row r="27" spans="1:4" ht="12.75" customHeight="1" x14ac:dyDescent="0.2">
      <c r="A27" s="246"/>
    </row>
    <row r="28" spans="1:4" ht="12.75" customHeight="1" x14ac:dyDescent="0.2">
      <c r="A28" s="246"/>
    </row>
    <row r="29" spans="1:4" ht="12.75" customHeight="1" x14ac:dyDescent="0.2">
      <c r="A29" s="246"/>
    </row>
    <row r="30" spans="1:4" ht="12.75" customHeight="1" x14ac:dyDescent="0.2">
      <c r="A30" s="246"/>
    </row>
    <row r="31" spans="1:4" x14ac:dyDescent="0.2">
      <c r="A31" s="246"/>
    </row>
    <row r="32" spans="1:4" x14ac:dyDescent="0.2">
      <c r="A32" s="246"/>
    </row>
    <row r="33" spans="1:1" x14ac:dyDescent="0.2">
      <c r="A33" s="246"/>
    </row>
    <row r="34" spans="1:1" x14ac:dyDescent="0.2">
      <c r="A34" s="246"/>
    </row>
    <row r="35" spans="1:1" x14ac:dyDescent="0.2">
      <c r="A35" s="246"/>
    </row>
    <row r="36" spans="1:1" x14ac:dyDescent="0.2">
      <c r="A36" s="246"/>
    </row>
    <row r="37" spans="1:1" x14ac:dyDescent="0.2">
      <c r="A37" s="246"/>
    </row>
    <row r="38" spans="1:1" x14ac:dyDescent="0.2">
      <c r="A38" s="246"/>
    </row>
    <row r="39" spans="1:1" x14ac:dyDescent="0.2">
      <c r="A39" s="246"/>
    </row>
    <row r="40" spans="1:1" x14ac:dyDescent="0.2">
      <c r="A40" s="246"/>
    </row>
    <row r="41" spans="1:1" x14ac:dyDescent="0.2">
      <c r="A41" s="246"/>
    </row>
    <row r="42" spans="1:1" x14ac:dyDescent="0.2">
      <c r="A42" s="246"/>
    </row>
    <row r="43" spans="1:1" x14ac:dyDescent="0.2">
      <c r="A43" s="246"/>
    </row>
    <row r="44" spans="1:1" x14ac:dyDescent="0.2">
      <c r="A44" s="246"/>
    </row>
    <row r="45" spans="1:1" ht="26.25" customHeight="1" x14ac:dyDescent="0.2">
      <c r="A45" s="246"/>
    </row>
    <row r="46" spans="1:1" x14ac:dyDescent="0.2">
      <c r="A46" s="246"/>
    </row>
    <row r="47" spans="1:1" x14ac:dyDescent="0.2">
      <c r="A47" s="246"/>
    </row>
    <row r="48" spans="1:1" x14ac:dyDescent="0.2">
      <c r="A48" s="246"/>
    </row>
    <row r="49" spans="1:4" x14ac:dyDescent="0.2">
      <c r="A49" s="246"/>
    </row>
    <row r="50" spans="1:4" x14ac:dyDescent="0.2">
      <c r="A50" s="246"/>
    </row>
    <row r="51" spans="1:4" x14ac:dyDescent="0.2">
      <c r="A51" s="246"/>
    </row>
    <row r="52" spans="1:4" x14ac:dyDescent="0.2">
      <c r="A52" s="246"/>
    </row>
    <row r="53" spans="1:4" x14ac:dyDescent="0.2">
      <c r="A53" s="246"/>
    </row>
    <row r="54" spans="1:4" x14ac:dyDescent="0.2">
      <c r="A54" s="246"/>
    </row>
    <row r="55" spans="1:4" ht="26.25" customHeight="1" x14ac:dyDescent="0.2">
      <c r="A55" s="289"/>
    </row>
    <row r="56" spans="1:4" x14ac:dyDescent="0.2">
      <c r="A56" s="290"/>
    </row>
    <row r="57" spans="1:4" x14ac:dyDescent="0.2">
      <c r="A57" s="246"/>
    </row>
    <row r="58" spans="1:4" x14ac:dyDescent="0.2">
      <c r="A58" s="246"/>
    </row>
    <row r="59" spans="1:4" x14ac:dyDescent="0.2">
      <c r="A59" s="246"/>
    </row>
    <row r="60" spans="1:4" s="292" customFormat="1" x14ac:dyDescent="0.2">
      <c r="A60" s="291"/>
      <c r="B60" s="256"/>
      <c r="C60" s="256"/>
      <c r="D60" s="256"/>
    </row>
    <row r="61" spans="1:4" s="292" customFormat="1" x14ac:dyDescent="0.2">
      <c r="A61" s="291"/>
      <c r="B61" s="256"/>
      <c r="C61" s="256"/>
      <c r="D61" s="256"/>
    </row>
    <row r="62" spans="1:4" s="292" customFormat="1" x14ac:dyDescent="0.2">
      <c r="A62" s="291"/>
      <c r="B62" s="256"/>
      <c r="C62" s="256"/>
      <c r="D62" s="256"/>
    </row>
    <row r="63" spans="1:4" s="292" customFormat="1" x14ac:dyDescent="0.2">
      <c r="A63" s="291"/>
      <c r="B63" s="256"/>
      <c r="C63" s="256"/>
      <c r="D63" s="256"/>
    </row>
    <row r="64" spans="1:4" s="292" customFormat="1" x14ac:dyDescent="0.2">
      <c r="A64" s="291"/>
      <c r="B64" s="256"/>
      <c r="C64" s="256"/>
      <c r="D64" s="256"/>
    </row>
    <row r="65" spans="1:4" s="292" customFormat="1" x14ac:dyDescent="0.2">
      <c r="A65" s="291"/>
      <c r="B65" s="256"/>
      <c r="C65" s="256"/>
      <c r="D65" s="256"/>
    </row>
    <row r="66" spans="1:4" s="292" customFormat="1" x14ac:dyDescent="0.2">
      <c r="A66" s="291"/>
      <c r="B66" s="256"/>
      <c r="C66" s="256"/>
      <c r="D66" s="256"/>
    </row>
    <row r="67" spans="1:4" s="292" customFormat="1" x14ac:dyDescent="0.2">
      <c r="A67" s="291"/>
      <c r="B67" s="256"/>
      <c r="C67" s="256"/>
      <c r="D67" s="256"/>
    </row>
    <row r="68" spans="1:4" s="292" customFormat="1" x14ac:dyDescent="0.2">
      <c r="A68" s="291"/>
      <c r="B68" s="256"/>
      <c r="C68" s="256"/>
      <c r="D68" s="256"/>
    </row>
    <row r="69" spans="1:4" x14ac:dyDescent="0.2">
      <c r="A69" s="290"/>
    </row>
    <row r="70" spans="1:4" x14ac:dyDescent="0.2">
      <c r="A70" s="173"/>
    </row>
    <row r="71" spans="1:4" x14ac:dyDescent="0.2">
      <c r="A71" s="17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A7753-C06A-4822-8388-8E11A109C230}">
  <sheetPr codeName="Ark10"/>
  <dimension ref="B1:L38"/>
  <sheetViews>
    <sheetView showGridLines="0" zoomScaleNormal="100" workbookViewId="0">
      <selection activeCell="F22" sqref="F22"/>
    </sheetView>
  </sheetViews>
  <sheetFormatPr defaultColWidth="12.25" defaultRowHeight="12.75" x14ac:dyDescent="0.2"/>
  <cols>
    <col min="1" max="1" width="3.25" style="150" customWidth="1"/>
    <col min="2" max="2" width="10.75" style="150" customWidth="1"/>
    <col min="3" max="3" width="60.875" style="150" customWidth="1"/>
    <col min="4" max="11" width="16.75" style="150" customWidth="1"/>
    <col min="12" max="16384" width="12.25" style="150"/>
  </cols>
  <sheetData>
    <row r="1" spans="2:12" ht="21" customHeight="1" x14ac:dyDescent="0.2"/>
    <row r="2" spans="2:12" ht="48" customHeight="1" x14ac:dyDescent="0.25">
      <c r="B2" s="293" t="s">
        <v>637</v>
      </c>
      <c r="C2" s="294"/>
      <c r="D2" s="863"/>
      <c r="E2" s="863"/>
      <c r="F2" s="863"/>
      <c r="G2" s="863"/>
      <c r="H2" s="863"/>
      <c r="I2" s="295"/>
      <c r="J2" s="295"/>
      <c r="K2" s="295"/>
      <c r="L2" s="296"/>
    </row>
    <row r="3" spans="2:12" ht="15" x14ac:dyDescent="0.25">
      <c r="B3" s="864" t="s">
        <v>343</v>
      </c>
      <c r="C3" s="865"/>
      <c r="D3" s="867" t="s">
        <v>822</v>
      </c>
      <c r="E3" s="868"/>
      <c r="F3" s="868"/>
      <c r="G3" s="868"/>
      <c r="H3" s="867" t="s">
        <v>823</v>
      </c>
      <c r="I3" s="868"/>
      <c r="J3" s="868"/>
      <c r="K3" s="868"/>
      <c r="L3" s="296"/>
    </row>
    <row r="4" spans="2:12" ht="15" x14ac:dyDescent="0.25">
      <c r="B4" s="866"/>
      <c r="C4" s="866"/>
      <c r="D4" s="845"/>
      <c r="E4" s="869"/>
      <c r="F4" s="869"/>
      <c r="G4" s="869"/>
      <c r="H4" s="845"/>
      <c r="I4" s="869"/>
      <c r="J4" s="869"/>
      <c r="K4" s="869"/>
      <c r="L4" s="296"/>
    </row>
    <row r="5" spans="2:12" ht="15" x14ac:dyDescent="0.25">
      <c r="B5" s="297" t="s">
        <v>342</v>
      </c>
      <c r="C5" s="297"/>
      <c r="D5" s="298">
        <v>45291</v>
      </c>
      <c r="E5" s="298">
        <v>45199</v>
      </c>
      <c r="F5" s="298">
        <v>45107</v>
      </c>
      <c r="G5" s="298">
        <v>45016</v>
      </c>
      <c r="H5" s="298">
        <v>45291</v>
      </c>
      <c r="I5" s="298">
        <v>45199</v>
      </c>
      <c r="J5" s="298">
        <v>45107</v>
      </c>
      <c r="K5" s="298">
        <v>45016</v>
      </c>
      <c r="L5" s="296" t="s">
        <v>2</v>
      </c>
    </row>
    <row r="6" spans="2:12" ht="15" x14ac:dyDescent="0.25">
      <c r="B6" s="299" t="s">
        <v>106</v>
      </c>
      <c r="C6" s="299"/>
      <c r="D6" s="300">
        <v>12</v>
      </c>
      <c r="E6" s="300">
        <v>12</v>
      </c>
      <c r="F6" s="300">
        <v>12</v>
      </c>
      <c r="G6" s="300">
        <v>12</v>
      </c>
      <c r="H6" s="300">
        <v>12</v>
      </c>
      <c r="I6" s="300">
        <v>12</v>
      </c>
      <c r="J6" s="300">
        <v>12</v>
      </c>
      <c r="K6" s="300">
        <v>12</v>
      </c>
      <c r="L6" s="296"/>
    </row>
    <row r="7" spans="2:12" ht="15" x14ac:dyDescent="0.25">
      <c r="B7" s="299" t="s">
        <v>107</v>
      </c>
      <c r="C7" s="299"/>
      <c r="D7" s="298" t="s">
        <v>2</v>
      </c>
      <c r="E7" s="298" t="s">
        <v>2</v>
      </c>
      <c r="F7" s="298" t="s">
        <v>2</v>
      </c>
      <c r="G7" s="298" t="s">
        <v>2</v>
      </c>
      <c r="H7" s="298" t="s">
        <v>2</v>
      </c>
      <c r="I7" s="298" t="s">
        <v>2</v>
      </c>
      <c r="J7" s="298" t="s">
        <v>2</v>
      </c>
      <c r="K7" s="298" t="s">
        <v>2</v>
      </c>
      <c r="L7" s="296"/>
    </row>
    <row r="8" spans="2:12" ht="15" customHeight="1" x14ac:dyDescent="0.25">
      <c r="B8" s="301" t="s">
        <v>108</v>
      </c>
      <c r="C8" s="302" t="s">
        <v>109</v>
      </c>
      <c r="D8" s="303"/>
      <c r="E8" s="303"/>
      <c r="F8" s="303"/>
      <c r="G8" s="303"/>
      <c r="H8" s="304">
        <v>55386.838158749997</v>
      </c>
      <c r="I8" s="304">
        <v>54364.425238916658</v>
      </c>
      <c r="J8" s="304">
        <v>52057.484729916665</v>
      </c>
      <c r="K8" s="304">
        <v>49836.568955249997</v>
      </c>
      <c r="L8" s="296"/>
    </row>
    <row r="9" spans="2:12" ht="15" customHeight="1" x14ac:dyDescent="0.25">
      <c r="B9" s="297" t="s">
        <v>110</v>
      </c>
      <c r="C9" s="297"/>
      <c r="D9" s="297" t="s">
        <v>2</v>
      </c>
      <c r="E9" s="297"/>
      <c r="F9" s="297"/>
      <c r="G9" s="297"/>
      <c r="H9" s="297">
        <v>0</v>
      </c>
      <c r="I9" s="297">
        <v>0</v>
      </c>
      <c r="J9" s="297">
        <v>0</v>
      </c>
      <c r="K9" s="297">
        <v>0</v>
      </c>
      <c r="L9" s="296"/>
    </row>
    <row r="10" spans="2:12" ht="15" customHeight="1" x14ac:dyDescent="0.25">
      <c r="B10" s="301" t="s">
        <v>111</v>
      </c>
      <c r="C10" s="305" t="s">
        <v>112</v>
      </c>
      <c r="D10" s="306">
        <v>77399.891716916653</v>
      </c>
      <c r="E10" s="306">
        <v>76187.998185333316</v>
      </c>
      <c r="F10" s="306">
        <v>75000.533745583336</v>
      </c>
      <c r="G10" s="306">
        <v>73853.559679249985</v>
      </c>
      <c r="H10" s="304">
        <v>4751.407430416667</v>
      </c>
      <c r="I10" s="304">
        <v>4689.6305768333332</v>
      </c>
      <c r="J10" s="304">
        <v>4640.7721265833325</v>
      </c>
      <c r="K10" s="304">
        <v>4580.9446491666667</v>
      </c>
      <c r="L10" s="296"/>
    </row>
    <row r="11" spans="2:12" s="162" customFormat="1" ht="15" customHeight="1" x14ac:dyDescent="0.25">
      <c r="B11" s="307" t="s">
        <v>113</v>
      </c>
      <c r="C11" s="308" t="s">
        <v>114</v>
      </c>
      <c r="D11" s="309">
        <v>56026.713128166659</v>
      </c>
      <c r="E11" s="309">
        <v>55524.615651166656</v>
      </c>
      <c r="F11" s="309">
        <v>55103.356472249994</v>
      </c>
      <c r="G11" s="309">
        <v>54679.630594333335</v>
      </c>
      <c r="H11" s="310">
        <v>2801.3356563333332</v>
      </c>
      <c r="I11" s="310">
        <v>2776.2307825833336</v>
      </c>
      <c r="J11" s="310">
        <v>2755.16782375</v>
      </c>
      <c r="K11" s="310">
        <v>2733.9815299166671</v>
      </c>
      <c r="L11" s="311"/>
    </row>
    <row r="12" spans="2:12" s="162" customFormat="1" ht="15" customHeight="1" x14ac:dyDescent="0.25">
      <c r="B12" s="307" t="s">
        <v>115</v>
      </c>
      <c r="C12" s="308" t="s">
        <v>116</v>
      </c>
      <c r="D12" s="309">
        <v>18944.375126833336</v>
      </c>
      <c r="E12" s="309">
        <v>18697.810544250002</v>
      </c>
      <c r="F12" s="309">
        <v>18512.391213083334</v>
      </c>
      <c r="G12" s="309">
        <v>18176.0482515</v>
      </c>
      <c r="H12" s="310">
        <v>1950.0091385833332</v>
      </c>
      <c r="I12" s="310">
        <v>1913.3178601666666</v>
      </c>
      <c r="J12" s="310">
        <v>1885.5223687499999</v>
      </c>
      <c r="K12" s="310">
        <v>1846.8665364999997</v>
      </c>
      <c r="L12" s="311"/>
    </row>
    <row r="13" spans="2:12" ht="15" customHeight="1" x14ac:dyDescent="0.25">
      <c r="B13" s="301" t="s">
        <v>117</v>
      </c>
      <c r="C13" s="302" t="s">
        <v>118</v>
      </c>
      <c r="D13" s="306">
        <v>52906.144704833336</v>
      </c>
      <c r="E13" s="306">
        <v>53917.046211416658</v>
      </c>
      <c r="F13" s="306">
        <v>54542.596336999995</v>
      </c>
      <c r="G13" s="306">
        <v>54265.426840416658</v>
      </c>
      <c r="H13" s="304">
        <v>23047.759033083334</v>
      </c>
      <c r="I13" s="304">
        <v>23578.01535666667</v>
      </c>
      <c r="J13" s="304">
        <v>23822.384626250001</v>
      </c>
      <c r="K13" s="304">
        <v>23693.923702</v>
      </c>
      <c r="L13" s="296"/>
    </row>
    <row r="14" spans="2:12" s="162" customFormat="1" ht="15" customHeight="1" x14ac:dyDescent="0.25">
      <c r="B14" s="307" t="s">
        <v>119</v>
      </c>
      <c r="C14" s="308" t="s">
        <v>120</v>
      </c>
      <c r="D14" s="310">
        <v>0</v>
      </c>
      <c r="E14" s="310">
        <v>0</v>
      </c>
      <c r="F14" s="310">
        <v>0</v>
      </c>
      <c r="G14" s="310">
        <v>0</v>
      </c>
      <c r="H14" s="310">
        <v>0</v>
      </c>
      <c r="I14" s="310">
        <v>0</v>
      </c>
      <c r="J14" s="310">
        <v>0</v>
      </c>
      <c r="K14" s="310">
        <v>0</v>
      </c>
      <c r="L14" s="311"/>
    </row>
    <row r="15" spans="2:12" s="162" customFormat="1" ht="15" customHeight="1" x14ac:dyDescent="0.25">
      <c r="B15" s="307" t="s">
        <v>121</v>
      </c>
      <c r="C15" s="308" t="s">
        <v>122</v>
      </c>
      <c r="D15" s="309">
        <v>52591.562658083334</v>
      </c>
      <c r="E15" s="309">
        <v>53602.464164666657</v>
      </c>
      <c r="F15" s="309">
        <v>54542.596336999995</v>
      </c>
      <c r="G15" s="309">
        <v>54265.426840416658</v>
      </c>
      <c r="H15" s="310">
        <v>22733.176986333332</v>
      </c>
      <c r="I15" s="310">
        <v>23263.433309916669</v>
      </c>
      <c r="J15" s="310">
        <v>23822.384626250001</v>
      </c>
      <c r="K15" s="310">
        <v>23693.923702</v>
      </c>
      <c r="L15" s="311"/>
    </row>
    <row r="16" spans="2:12" s="162" customFormat="1" ht="15" customHeight="1" x14ac:dyDescent="0.25">
      <c r="B16" s="307" t="s">
        <v>123</v>
      </c>
      <c r="C16" s="308" t="s">
        <v>124</v>
      </c>
      <c r="D16" s="309">
        <v>0</v>
      </c>
      <c r="E16" s="309">
        <v>0</v>
      </c>
      <c r="F16" s="309">
        <v>0</v>
      </c>
      <c r="G16" s="309">
        <v>0</v>
      </c>
      <c r="H16" s="310">
        <v>0</v>
      </c>
      <c r="I16" s="310">
        <v>0</v>
      </c>
      <c r="J16" s="310">
        <v>0</v>
      </c>
      <c r="K16" s="310">
        <v>0</v>
      </c>
      <c r="L16" s="311"/>
    </row>
    <row r="17" spans="2:11" ht="15" customHeight="1" x14ac:dyDescent="0.2">
      <c r="B17" s="301" t="s">
        <v>125</v>
      </c>
      <c r="C17" s="302" t="s">
        <v>126</v>
      </c>
      <c r="D17" s="312"/>
      <c r="E17" s="312"/>
      <c r="F17" s="312"/>
      <c r="G17" s="312"/>
      <c r="H17" s="304">
        <v>420.84962416666667</v>
      </c>
      <c r="I17" s="304">
        <v>392.11712949999998</v>
      </c>
      <c r="J17" s="304">
        <v>422.20574558333334</v>
      </c>
      <c r="K17" s="304">
        <v>442.72771533333338</v>
      </c>
    </row>
    <row r="18" spans="2:11" ht="15" customHeight="1" x14ac:dyDescent="0.2">
      <c r="B18" s="301" t="s">
        <v>127</v>
      </c>
      <c r="C18" s="302" t="s">
        <v>128</v>
      </c>
      <c r="D18" s="313">
        <v>8106.5949813333318</v>
      </c>
      <c r="E18" s="313">
        <v>8169.2483359166654</v>
      </c>
      <c r="F18" s="313">
        <v>8275.4414529166661</v>
      </c>
      <c r="G18" s="313">
        <v>8318.3199587500003</v>
      </c>
      <c r="H18" s="304">
        <v>1239.9895183333333</v>
      </c>
      <c r="I18" s="304">
        <v>1267.1103309999999</v>
      </c>
      <c r="J18" s="304">
        <v>1308.9514274999999</v>
      </c>
      <c r="K18" s="304">
        <v>1316.1705019166666</v>
      </c>
    </row>
    <row r="19" spans="2:11" s="162" customFormat="1" ht="15" customHeight="1" x14ac:dyDescent="0.2">
      <c r="B19" s="307" t="s">
        <v>129</v>
      </c>
      <c r="C19" s="308" t="s">
        <v>130</v>
      </c>
      <c r="D19" s="309">
        <v>827.61711908333325</v>
      </c>
      <c r="E19" s="309">
        <v>830.77675850000003</v>
      </c>
      <c r="F19" s="309">
        <v>836.86978591666673</v>
      </c>
      <c r="G19" s="309">
        <v>839.5214881666667</v>
      </c>
      <c r="H19" s="310">
        <v>827.61711908333336</v>
      </c>
      <c r="I19" s="310">
        <v>830.77675850000003</v>
      </c>
      <c r="J19" s="310">
        <v>836.86978591666673</v>
      </c>
      <c r="K19" s="310">
        <v>839.52148816666693</v>
      </c>
    </row>
    <row r="20" spans="2:11" s="162" customFormat="1" ht="15" customHeight="1" x14ac:dyDescent="0.2">
      <c r="B20" s="307" t="s">
        <v>131</v>
      </c>
      <c r="C20" s="308" t="s">
        <v>132</v>
      </c>
      <c r="D20" s="310">
        <v>0</v>
      </c>
      <c r="E20" s="310">
        <v>0</v>
      </c>
      <c r="F20" s="310">
        <v>0</v>
      </c>
      <c r="G20" s="310">
        <v>0</v>
      </c>
      <c r="H20" s="314">
        <v>0</v>
      </c>
      <c r="I20" s="314">
        <v>0</v>
      </c>
      <c r="J20" s="314">
        <v>0</v>
      </c>
      <c r="K20" s="314">
        <v>0</v>
      </c>
    </row>
    <row r="21" spans="2:11" s="162" customFormat="1" ht="15" customHeight="1" x14ac:dyDescent="0.2">
      <c r="B21" s="307" t="s">
        <v>133</v>
      </c>
      <c r="C21" s="308" t="s">
        <v>134</v>
      </c>
      <c r="D21" s="309">
        <v>7278.9778622500007</v>
      </c>
      <c r="E21" s="309">
        <v>7338.4715774166662</v>
      </c>
      <c r="F21" s="309">
        <v>7438.5716670000011</v>
      </c>
      <c r="G21" s="309">
        <v>7478.7984705833342</v>
      </c>
      <c r="H21" s="310">
        <v>412.37239924999994</v>
      </c>
      <c r="I21" s="310">
        <v>436.3335725</v>
      </c>
      <c r="J21" s="310">
        <v>472.08164158333329</v>
      </c>
      <c r="K21" s="310">
        <v>476.64901374999999</v>
      </c>
    </row>
    <row r="22" spans="2:11" ht="15" customHeight="1" x14ac:dyDescent="0.2">
      <c r="B22" s="301" t="s">
        <v>135</v>
      </c>
      <c r="C22" s="302" t="s">
        <v>136</v>
      </c>
      <c r="D22" s="313">
        <v>7632.692071583333</v>
      </c>
      <c r="E22" s="313">
        <v>7521.2645594999995</v>
      </c>
      <c r="F22" s="313">
        <v>7423.9817674166661</v>
      </c>
      <c r="G22" s="313">
        <v>7691.9342671666664</v>
      </c>
      <c r="H22" s="304">
        <v>2427.1755949166663</v>
      </c>
      <c r="I22" s="304">
        <v>2422.990761333333</v>
      </c>
      <c r="J22" s="304">
        <v>2141.9466575000001</v>
      </c>
      <c r="K22" s="304">
        <v>2152.5567122500001</v>
      </c>
    </row>
    <row r="23" spans="2:11" ht="15" customHeight="1" x14ac:dyDescent="0.2">
      <c r="B23" s="301" t="s">
        <v>137</v>
      </c>
      <c r="C23" s="302" t="s">
        <v>138</v>
      </c>
      <c r="D23" s="313">
        <v>15588.446984166665</v>
      </c>
      <c r="E23" s="313">
        <v>15909.057806166666</v>
      </c>
      <c r="F23" s="313">
        <v>16740.520102416664</v>
      </c>
      <c r="G23" s="313">
        <v>17919.80845375</v>
      </c>
      <c r="H23" s="304">
        <v>779.42234916666678</v>
      </c>
      <c r="I23" s="304">
        <v>795.45289025000011</v>
      </c>
      <c r="J23" s="304">
        <v>837.02600500000005</v>
      </c>
      <c r="K23" s="304">
        <v>895.99042258333338</v>
      </c>
    </row>
    <row r="24" spans="2:11" ht="15" customHeight="1" x14ac:dyDescent="0.2">
      <c r="B24" s="301" t="s">
        <v>139</v>
      </c>
      <c r="C24" s="302" t="s">
        <v>140</v>
      </c>
      <c r="D24" s="312">
        <v>0</v>
      </c>
      <c r="E24" s="312">
        <v>0</v>
      </c>
      <c r="F24" s="312">
        <v>0</v>
      </c>
      <c r="G24" s="312">
        <v>0</v>
      </c>
      <c r="H24" s="304">
        <v>32666.603550083335</v>
      </c>
      <c r="I24" s="304">
        <v>33145.317045583339</v>
      </c>
      <c r="J24" s="304">
        <v>33173.286588416675</v>
      </c>
      <c r="K24" s="304">
        <v>33082.313703250002</v>
      </c>
    </row>
    <row r="25" spans="2:11" ht="15" customHeight="1" x14ac:dyDescent="0.2">
      <c r="B25" s="297" t="s">
        <v>141</v>
      </c>
      <c r="C25" s="297"/>
      <c r="D25" s="315">
        <v>0</v>
      </c>
      <c r="E25" s="315">
        <v>0</v>
      </c>
      <c r="F25" s="315">
        <v>0</v>
      </c>
      <c r="G25" s="315">
        <v>0</v>
      </c>
      <c r="H25" s="316">
        <v>0</v>
      </c>
      <c r="I25" s="316">
        <v>0</v>
      </c>
      <c r="J25" s="316">
        <v>0</v>
      </c>
      <c r="K25" s="316">
        <v>0</v>
      </c>
    </row>
    <row r="26" spans="2:11" ht="15" customHeight="1" x14ac:dyDescent="0.2">
      <c r="B26" s="301" t="s">
        <v>142</v>
      </c>
      <c r="C26" s="302" t="s">
        <v>143</v>
      </c>
      <c r="D26" s="306">
        <v>14937.559170333334</v>
      </c>
      <c r="E26" s="306">
        <v>13426.242169916666</v>
      </c>
      <c r="F26" s="306">
        <v>13504.125548999999</v>
      </c>
      <c r="G26" s="306">
        <v>14424.57606775</v>
      </c>
      <c r="H26" s="304">
        <v>1614.1253234166668</v>
      </c>
      <c r="I26" s="304">
        <v>1328.04057825</v>
      </c>
      <c r="J26" s="304">
        <v>1318.9542262500001</v>
      </c>
      <c r="K26" s="304">
        <v>1421.1695825833333</v>
      </c>
    </row>
    <row r="27" spans="2:11" ht="15" customHeight="1" x14ac:dyDescent="0.2">
      <c r="B27" s="301" t="s">
        <v>144</v>
      </c>
      <c r="C27" s="302" t="s">
        <v>145</v>
      </c>
      <c r="D27" s="306">
        <v>3893.6805332500003</v>
      </c>
      <c r="E27" s="306">
        <v>4034.6293821666663</v>
      </c>
      <c r="F27" s="306">
        <v>3693.8278600833332</v>
      </c>
      <c r="G27" s="306">
        <v>3332.5281207500007</v>
      </c>
      <c r="H27" s="304">
        <v>3220.2002926666664</v>
      </c>
      <c r="I27" s="304">
        <v>3331.6754234999994</v>
      </c>
      <c r="J27" s="304">
        <v>2971.2708791666669</v>
      </c>
      <c r="K27" s="304">
        <v>2607.0129926666664</v>
      </c>
    </row>
    <row r="28" spans="2:11" ht="15" customHeight="1" x14ac:dyDescent="0.2">
      <c r="B28" s="301" t="s">
        <v>146</v>
      </c>
      <c r="C28" s="302" t="s">
        <v>147</v>
      </c>
      <c r="D28" s="306">
        <v>2630.4088999166665</v>
      </c>
      <c r="E28" s="306">
        <v>2644.2819404999996</v>
      </c>
      <c r="F28" s="306">
        <v>2375.7251153333327</v>
      </c>
      <c r="G28" s="306">
        <v>2253.6138438333328</v>
      </c>
      <c r="H28" s="304">
        <v>2630.4088999166665</v>
      </c>
      <c r="I28" s="304">
        <v>2644.2819404999996</v>
      </c>
      <c r="J28" s="304">
        <v>2375.7251153333327</v>
      </c>
      <c r="K28" s="304">
        <v>2253.6138438333328</v>
      </c>
    </row>
    <row r="29" spans="2:11" ht="36" x14ac:dyDescent="0.2">
      <c r="B29" s="307" t="s">
        <v>393</v>
      </c>
      <c r="C29" s="317" t="s">
        <v>825</v>
      </c>
      <c r="D29" s="312"/>
      <c r="E29" s="312"/>
      <c r="F29" s="312"/>
      <c r="G29" s="312"/>
      <c r="H29" s="304"/>
      <c r="I29" s="304"/>
      <c r="J29" s="304"/>
      <c r="K29" s="304"/>
    </row>
    <row r="30" spans="2:11" ht="15" customHeight="1" x14ac:dyDescent="0.2">
      <c r="B30" s="307" t="s">
        <v>824</v>
      </c>
      <c r="C30" s="317" t="s">
        <v>826</v>
      </c>
      <c r="D30" s="312"/>
      <c r="E30" s="312"/>
      <c r="F30" s="312"/>
      <c r="G30" s="312"/>
      <c r="H30" s="304"/>
      <c r="I30" s="304"/>
      <c r="J30" s="304"/>
      <c r="K30" s="304"/>
    </row>
    <row r="31" spans="2:11" ht="15" customHeight="1" x14ac:dyDescent="0.2">
      <c r="B31" s="301" t="s">
        <v>148</v>
      </c>
      <c r="C31" s="302" t="s">
        <v>149</v>
      </c>
      <c r="D31" s="306">
        <v>21461.648603500002</v>
      </c>
      <c r="E31" s="306">
        <v>20105.153492583333</v>
      </c>
      <c r="F31" s="306">
        <v>19573.678524416668</v>
      </c>
      <c r="G31" s="306">
        <v>20010.718032333334</v>
      </c>
      <c r="H31" s="304">
        <v>7464.7345160000004</v>
      </c>
      <c r="I31" s="304">
        <v>7303.9979422500001</v>
      </c>
      <c r="J31" s="304">
        <v>6665.95022075</v>
      </c>
      <c r="K31" s="304">
        <v>6281.7964190833327</v>
      </c>
    </row>
    <row r="32" spans="2:11" ht="15" customHeight="1" x14ac:dyDescent="0.2">
      <c r="B32" s="307" t="s">
        <v>150</v>
      </c>
      <c r="C32" s="308" t="s">
        <v>151</v>
      </c>
      <c r="D32" s="304"/>
      <c r="E32" s="304"/>
      <c r="F32" s="304"/>
      <c r="G32" s="304"/>
      <c r="H32" s="304"/>
      <c r="I32" s="304"/>
      <c r="J32" s="304"/>
      <c r="K32" s="304"/>
    </row>
    <row r="33" spans="2:11" ht="15" customHeight="1" x14ac:dyDescent="0.2">
      <c r="B33" s="307" t="s">
        <v>152</v>
      </c>
      <c r="C33" s="308" t="s">
        <v>153</v>
      </c>
      <c r="D33" s="304"/>
      <c r="E33" s="304"/>
      <c r="F33" s="304"/>
      <c r="G33" s="304"/>
      <c r="H33" s="304"/>
      <c r="I33" s="304"/>
      <c r="J33" s="304"/>
      <c r="K33" s="304"/>
    </row>
    <row r="34" spans="2:11" ht="15" customHeight="1" x14ac:dyDescent="0.2">
      <c r="B34" s="307" t="s">
        <v>154</v>
      </c>
      <c r="C34" s="308" t="s">
        <v>155</v>
      </c>
      <c r="D34" s="313"/>
      <c r="E34" s="313"/>
      <c r="F34" s="313"/>
      <c r="G34" s="313"/>
      <c r="H34" s="318"/>
      <c r="I34" s="318"/>
      <c r="J34" s="318"/>
      <c r="K34" s="318"/>
    </row>
    <row r="35" spans="2:11" ht="15" customHeight="1" x14ac:dyDescent="0.2">
      <c r="B35" s="297"/>
      <c r="C35" s="297"/>
      <c r="D35" s="316"/>
      <c r="E35" s="316"/>
      <c r="F35" s="316"/>
      <c r="G35" s="316"/>
      <c r="H35" s="316" t="s">
        <v>2</v>
      </c>
      <c r="I35" s="316" t="s">
        <v>2</v>
      </c>
      <c r="J35" s="316" t="s">
        <v>2</v>
      </c>
      <c r="K35" s="316" t="s">
        <v>2</v>
      </c>
    </row>
    <row r="36" spans="2:11" ht="15" customHeight="1" x14ac:dyDescent="0.2">
      <c r="B36" s="302" t="s">
        <v>156</v>
      </c>
      <c r="C36" s="302" t="s">
        <v>157</v>
      </c>
      <c r="D36" s="312"/>
      <c r="E36" s="312"/>
      <c r="F36" s="312"/>
      <c r="G36" s="312"/>
      <c r="H36" s="318">
        <v>55386.838158749997</v>
      </c>
      <c r="I36" s="318">
        <v>54364.425238916658</v>
      </c>
      <c r="J36" s="318">
        <v>52057.484729916665</v>
      </c>
      <c r="K36" s="318">
        <v>49836.568955249997</v>
      </c>
    </row>
    <row r="37" spans="2:11" ht="15" customHeight="1" x14ac:dyDescent="0.2">
      <c r="B37" s="302" t="s">
        <v>158</v>
      </c>
      <c r="C37" s="302" t="s">
        <v>159</v>
      </c>
      <c r="D37" s="312"/>
      <c r="E37" s="312"/>
      <c r="F37" s="312"/>
      <c r="G37" s="312"/>
      <c r="H37" s="318">
        <v>25201.869034083331</v>
      </c>
      <c r="I37" s="318">
        <v>25841.319103333331</v>
      </c>
      <c r="J37" s="318">
        <v>26507.336367666663</v>
      </c>
      <c r="K37" s="318">
        <v>26800.517284166664</v>
      </c>
    </row>
    <row r="38" spans="2:11" ht="15" customHeight="1" thickBot="1" x14ac:dyDescent="0.25">
      <c r="B38" s="319" t="s">
        <v>160</v>
      </c>
      <c r="C38" s="319" t="s">
        <v>161</v>
      </c>
      <c r="D38" s="320"/>
      <c r="E38" s="320"/>
      <c r="F38" s="320"/>
      <c r="G38" s="320"/>
      <c r="H38" s="321">
        <v>2.20216746312403</v>
      </c>
      <c r="I38" s="321">
        <v>2.1153175600584397</v>
      </c>
      <c r="J38" s="321">
        <v>1.9731665935349927</v>
      </c>
      <c r="K38" s="321">
        <v>1.8577568830733986</v>
      </c>
    </row>
  </sheetData>
  <mergeCells count="4">
    <mergeCell ref="D2:H2"/>
    <mergeCell ref="B3:C4"/>
    <mergeCell ref="D3:G4"/>
    <mergeCell ref="H3:K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E7F8-6B69-4557-8B3C-BF773E818245}">
  <sheetPr codeName="Ark64"/>
  <dimension ref="B1:D10"/>
  <sheetViews>
    <sheetView showGridLines="0" workbookViewId="0">
      <selection activeCell="C9" sqref="C9"/>
    </sheetView>
  </sheetViews>
  <sheetFormatPr defaultColWidth="6.75" defaultRowHeight="12.75" x14ac:dyDescent="0.2"/>
  <cols>
    <col min="1" max="1" width="3.25" style="150" customWidth="1"/>
    <col min="2" max="2" width="3.625" style="150" customWidth="1"/>
    <col min="3" max="3" width="57" style="150" customWidth="1"/>
    <col min="4" max="4" width="89.5" style="150" customWidth="1"/>
    <col min="5" max="5" width="6.75" style="150"/>
    <col min="6" max="6" width="14.75" style="150" customWidth="1"/>
    <col min="7" max="16384" width="6.75" style="150"/>
  </cols>
  <sheetData>
    <row r="1" spans="2:4" ht="21" customHeight="1" x14ac:dyDescent="0.2"/>
    <row r="2" spans="2:4" ht="48" customHeight="1" x14ac:dyDescent="0.2">
      <c r="B2" s="322" t="s">
        <v>638</v>
      </c>
      <c r="C2" s="322"/>
      <c r="D2" s="322"/>
    </row>
    <row r="3" spans="2:4" ht="30" customHeight="1" x14ac:dyDescent="0.2">
      <c r="B3" s="176"/>
      <c r="C3" s="176"/>
      <c r="D3" s="176"/>
    </row>
    <row r="4" spans="2:4" ht="24" x14ac:dyDescent="0.2">
      <c r="B4" s="323" t="s">
        <v>639</v>
      </c>
      <c r="C4" s="323" t="s">
        <v>646</v>
      </c>
      <c r="D4" s="324"/>
    </row>
    <row r="5" spans="2:4" ht="15" customHeight="1" x14ac:dyDescent="0.2">
      <c r="B5" s="325" t="s">
        <v>640</v>
      </c>
      <c r="C5" s="325" t="s">
        <v>647</v>
      </c>
      <c r="D5" s="326" t="s">
        <v>1147</v>
      </c>
    </row>
    <row r="6" spans="2:4" ht="15" customHeight="1" x14ac:dyDescent="0.2">
      <c r="B6" s="325" t="s">
        <v>641</v>
      </c>
      <c r="C6" s="325" t="s">
        <v>648</v>
      </c>
      <c r="D6" s="326" t="s">
        <v>1140</v>
      </c>
    </row>
    <row r="7" spans="2:4" ht="15" customHeight="1" x14ac:dyDescent="0.2">
      <c r="B7" s="325" t="s">
        <v>642</v>
      </c>
      <c r="C7" s="325" t="s">
        <v>649</v>
      </c>
      <c r="D7" s="326" t="s">
        <v>1147</v>
      </c>
    </row>
    <row r="8" spans="2:4" ht="15" customHeight="1" x14ac:dyDescent="0.2">
      <c r="B8" s="325" t="s">
        <v>643</v>
      </c>
      <c r="C8" s="325" t="s">
        <v>162</v>
      </c>
      <c r="D8" s="327" t="s">
        <v>1141</v>
      </c>
    </row>
    <row r="9" spans="2:4" ht="15" customHeight="1" x14ac:dyDescent="0.2">
      <c r="B9" s="325" t="s">
        <v>644</v>
      </c>
      <c r="C9" s="325" t="s">
        <v>163</v>
      </c>
      <c r="D9" s="327" t="s">
        <v>1142</v>
      </c>
    </row>
    <row r="10" spans="2:4" ht="24.75" thickBot="1" x14ac:dyDescent="0.25">
      <c r="B10" s="328" t="s">
        <v>645</v>
      </c>
      <c r="C10" s="328" t="s">
        <v>164</v>
      </c>
      <c r="D10" s="329" t="s">
        <v>165</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9E58-ED8A-4614-95D0-FDDA3997D63A}">
  <sheetPr codeName="Ark65"/>
  <dimension ref="B1:I45"/>
  <sheetViews>
    <sheetView showGridLines="0" zoomScaleNormal="100" workbookViewId="0">
      <selection activeCell="I23" sqref="I23"/>
    </sheetView>
  </sheetViews>
  <sheetFormatPr defaultColWidth="12.25" defaultRowHeight="12.75" x14ac:dyDescent="0.2"/>
  <cols>
    <col min="1" max="1" width="3.25" style="150" customWidth="1"/>
    <col min="2" max="2" width="10.75" style="150" customWidth="1"/>
    <col min="3" max="3" width="65" style="150" customWidth="1"/>
    <col min="4" max="8" width="16.75" style="150" customWidth="1"/>
    <col min="9" max="16384" width="12.25" style="150"/>
  </cols>
  <sheetData>
    <row r="1" spans="2:9" ht="21" customHeight="1" x14ac:dyDescent="0.2"/>
    <row r="2" spans="2:9" ht="48" customHeight="1" x14ac:dyDescent="0.25">
      <c r="B2" s="293" t="s">
        <v>650</v>
      </c>
      <c r="C2" s="294"/>
      <c r="D2" s="863"/>
      <c r="E2" s="863"/>
      <c r="F2" s="863"/>
      <c r="G2" s="863"/>
      <c r="H2" s="863"/>
      <c r="I2" s="296"/>
    </row>
    <row r="3" spans="2:9" ht="15" x14ac:dyDescent="0.25">
      <c r="B3" s="864" t="s">
        <v>343</v>
      </c>
      <c r="C3" s="865"/>
      <c r="D3" s="867" t="s">
        <v>651</v>
      </c>
      <c r="E3" s="868"/>
      <c r="F3" s="868"/>
      <c r="G3" s="868"/>
      <c r="H3" s="867" t="s">
        <v>652</v>
      </c>
      <c r="I3" s="296"/>
    </row>
    <row r="4" spans="2:9" ht="15" x14ac:dyDescent="0.25">
      <c r="B4" s="866"/>
      <c r="C4" s="866"/>
      <c r="D4" s="845"/>
      <c r="E4" s="869"/>
      <c r="F4" s="869"/>
      <c r="G4" s="869"/>
      <c r="H4" s="855"/>
      <c r="I4" s="296"/>
    </row>
    <row r="5" spans="2:9" ht="15" x14ac:dyDescent="0.25">
      <c r="B5" s="297" t="s">
        <v>1496</v>
      </c>
      <c r="C5" s="297"/>
      <c r="D5" s="298" t="s">
        <v>653</v>
      </c>
      <c r="E5" s="298" t="s">
        <v>654</v>
      </c>
      <c r="F5" s="298" t="s">
        <v>655</v>
      </c>
      <c r="G5" s="298" t="s">
        <v>656</v>
      </c>
      <c r="H5" s="845"/>
      <c r="I5" s="296" t="s">
        <v>2</v>
      </c>
    </row>
    <row r="6" spans="2:9" ht="15" x14ac:dyDescent="0.25">
      <c r="B6" s="299" t="s">
        <v>657</v>
      </c>
      <c r="C6" s="299"/>
      <c r="D6" s="298" t="s">
        <v>2</v>
      </c>
      <c r="E6" s="298" t="s">
        <v>2</v>
      </c>
      <c r="F6" s="298" t="s">
        <v>2</v>
      </c>
      <c r="G6" s="298" t="s">
        <v>2</v>
      </c>
      <c r="H6" s="298" t="s">
        <v>2</v>
      </c>
      <c r="I6" s="296"/>
    </row>
    <row r="7" spans="2:9" ht="15" customHeight="1" x14ac:dyDescent="0.25">
      <c r="B7" s="330">
        <v>1</v>
      </c>
      <c r="C7" s="317" t="s">
        <v>659</v>
      </c>
      <c r="D7" s="331">
        <v>16865.56375954</v>
      </c>
      <c r="E7" s="331"/>
      <c r="F7" s="331"/>
      <c r="G7" s="331">
        <v>28026.928190539998</v>
      </c>
      <c r="H7" s="331">
        <v>28026.928190539998</v>
      </c>
      <c r="I7" s="296"/>
    </row>
    <row r="8" spans="2:9" s="162" customFormat="1" ht="15" customHeight="1" x14ac:dyDescent="0.25">
      <c r="B8" s="330">
        <v>2</v>
      </c>
      <c r="C8" s="332" t="s">
        <v>660</v>
      </c>
      <c r="D8" s="333">
        <v>16865.56375954</v>
      </c>
      <c r="E8" s="334"/>
      <c r="F8" s="333"/>
      <c r="G8" s="333">
        <v>16865.56375954</v>
      </c>
      <c r="H8" s="310">
        <v>16865.56375954</v>
      </c>
      <c r="I8" s="311"/>
    </row>
    <row r="9" spans="2:9" s="162" customFormat="1" ht="15" customHeight="1" x14ac:dyDescent="0.25">
      <c r="B9" s="330">
        <v>3</v>
      </c>
      <c r="C9" s="332" t="s">
        <v>661</v>
      </c>
      <c r="D9" s="335"/>
      <c r="E9" s="334"/>
      <c r="F9" s="333"/>
      <c r="G9" s="333">
        <v>11161.364431</v>
      </c>
      <c r="H9" s="310">
        <v>11161.364431</v>
      </c>
      <c r="I9" s="311"/>
    </row>
    <row r="10" spans="2:9" ht="15" customHeight="1" x14ac:dyDescent="0.25">
      <c r="B10" s="330">
        <v>4</v>
      </c>
      <c r="C10" s="317" t="s">
        <v>662</v>
      </c>
      <c r="D10" s="336"/>
      <c r="E10" s="331">
        <v>80437.264936000007</v>
      </c>
      <c r="F10" s="331"/>
      <c r="G10" s="331"/>
      <c r="H10" s="331">
        <v>75498.46302055</v>
      </c>
      <c r="I10" s="296"/>
    </row>
    <row r="11" spans="2:9" s="162" customFormat="1" ht="15" customHeight="1" x14ac:dyDescent="0.25">
      <c r="B11" s="330">
        <v>5</v>
      </c>
      <c r="C11" s="332" t="s">
        <v>663</v>
      </c>
      <c r="D11" s="337"/>
      <c r="E11" s="310">
        <v>62098.491563000003</v>
      </c>
      <c r="F11" s="310"/>
      <c r="G11" s="310"/>
      <c r="H11" s="310">
        <v>58993.566984849997</v>
      </c>
      <c r="I11" s="311"/>
    </row>
    <row r="12" spans="2:9" s="162" customFormat="1" ht="15" customHeight="1" x14ac:dyDescent="0.25">
      <c r="B12" s="330">
        <v>6</v>
      </c>
      <c r="C12" s="332" t="s">
        <v>664</v>
      </c>
      <c r="D12" s="335"/>
      <c r="E12" s="333">
        <v>18338.773373</v>
      </c>
      <c r="F12" s="310"/>
      <c r="G12" s="310"/>
      <c r="H12" s="310">
        <v>16504.8960357</v>
      </c>
      <c r="I12" s="311"/>
    </row>
    <row r="13" spans="2:9" s="162" customFormat="1" ht="15" customHeight="1" x14ac:dyDescent="0.25">
      <c r="B13" s="330">
        <v>7</v>
      </c>
      <c r="C13" s="317" t="s">
        <v>665</v>
      </c>
      <c r="D13" s="335"/>
      <c r="E13" s="331">
        <v>62877.331877999997</v>
      </c>
      <c r="F13" s="331">
        <v>321.63637799999998</v>
      </c>
      <c r="G13" s="331">
        <v>46.836804000000001</v>
      </c>
      <c r="H13" s="331">
        <v>23536.271403499999</v>
      </c>
      <c r="I13" s="311"/>
    </row>
    <row r="14" spans="2:9" ht="15" customHeight="1" x14ac:dyDescent="0.2">
      <c r="B14" s="330">
        <v>8</v>
      </c>
      <c r="C14" s="332" t="s">
        <v>666</v>
      </c>
      <c r="D14" s="338"/>
      <c r="E14" s="333">
        <v>51741.800380000001</v>
      </c>
      <c r="F14" s="310">
        <v>321.63637799999998</v>
      </c>
      <c r="G14" s="310">
        <v>26.46</v>
      </c>
      <c r="H14" s="310">
        <v>22708.1140935</v>
      </c>
    </row>
    <row r="15" spans="2:9" ht="15" customHeight="1" x14ac:dyDescent="0.2">
      <c r="B15" s="330">
        <v>9</v>
      </c>
      <c r="C15" s="332" t="s">
        <v>667</v>
      </c>
      <c r="D15" s="338"/>
      <c r="E15" s="333">
        <v>11135.531498</v>
      </c>
      <c r="F15" s="310"/>
      <c r="G15" s="333">
        <v>20.376804</v>
      </c>
      <c r="H15" s="310">
        <v>828.15731000000005</v>
      </c>
    </row>
    <row r="16" spans="2:9" s="162" customFormat="1" ht="15" customHeight="1" x14ac:dyDescent="0.2">
      <c r="B16" s="330">
        <v>10</v>
      </c>
      <c r="C16" s="317" t="s">
        <v>668</v>
      </c>
      <c r="D16" s="335"/>
      <c r="E16" s="333"/>
      <c r="F16" s="310"/>
      <c r="G16" s="310"/>
      <c r="H16" s="310"/>
    </row>
    <row r="17" spans="2:8" s="162" customFormat="1" ht="15" customHeight="1" x14ac:dyDescent="0.2">
      <c r="B17" s="330">
        <v>11</v>
      </c>
      <c r="C17" s="317" t="s">
        <v>669</v>
      </c>
      <c r="D17" s="331"/>
      <c r="E17" s="331">
        <v>1688.3263919999999</v>
      </c>
      <c r="F17" s="331"/>
      <c r="G17" s="331"/>
      <c r="H17" s="331"/>
    </row>
    <row r="18" spans="2:8" s="162" customFormat="1" ht="15" customHeight="1" x14ac:dyDescent="0.2">
      <c r="B18" s="330">
        <v>12</v>
      </c>
      <c r="C18" s="332" t="s">
        <v>670</v>
      </c>
      <c r="D18" s="333"/>
      <c r="E18" s="335"/>
      <c r="F18" s="335"/>
      <c r="G18" s="335"/>
      <c r="H18" s="337"/>
    </row>
    <row r="19" spans="2:8" ht="15" customHeight="1" x14ac:dyDescent="0.2">
      <c r="B19" s="330">
        <v>13</v>
      </c>
      <c r="C19" s="332" t="s">
        <v>671</v>
      </c>
      <c r="D19" s="338"/>
      <c r="E19" s="333">
        <v>1688.3263919999999</v>
      </c>
      <c r="F19" s="339"/>
      <c r="G19" s="339"/>
      <c r="H19" s="304"/>
    </row>
    <row r="20" spans="2:8" ht="15" customHeight="1" x14ac:dyDescent="0.2">
      <c r="B20" s="340">
        <v>14</v>
      </c>
      <c r="C20" s="341" t="s">
        <v>672</v>
      </c>
      <c r="D20" s="342"/>
      <c r="E20" s="342"/>
      <c r="F20" s="342"/>
      <c r="G20" s="342"/>
      <c r="H20" s="343">
        <v>127061.66261458999</v>
      </c>
    </row>
    <row r="21" spans="2:8" ht="15" customHeight="1" x14ac:dyDescent="0.2">
      <c r="B21" s="307"/>
      <c r="C21" s="302"/>
      <c r="D21" s="339"/>
      <c r="E21" s="339"/>
      <c r="F21" s="339"/>
      <c r="G21" s="339"/>
      <c r="H21" s="304"/>
    </row>
    <row r="22" spans="2:8" ht="15" customHeight="1" x14ac:dyDescent="0.2">
      <c r="B22" s="297" t="s">
        <v>658</v>
      </c>
      <c r="C22" s="297"/>
      <c r="D22" s="315" t="s">
        <v>2</v>
      </c>
      <c r="E22" s="315" t="s">
        <v>2</v>
      </c>
      <c r="F22" s="315" t="s">
        <v>2</v>
      </c>
      <c r="G22" s="315" t="s">
        <v>2</v>
      </c>
      <c r="H22" s="316" t="s">
        <v>2</v>
      </c>
    </row>
    <row r="23" spans="2:8" ht="15" customHeight="1" x14ac:dyDescent="0.2">
      <c r="B23" s="330">
        <v>15</v>
      </c>
      <c r="C23" s="317" t="s">
        <v>109</v>
      </c>
      <c r="D23" s="336"/>
      <c r="E23" s="336"/>
      <c r="F23" s="336"/>
      <c r="G23" s="336"/>
      <c r="H23" s="318">
        <v>2133.6008905600002</v>
      </c>
    </row>
    <row r="24" spans="2:8" ht="15" customHeight="1" x14ac:dyDescent="0.2">
      <c r="B24" s="330" t="s">
        <v>321</v>
      </c>
      <c r="C24" s="317" t="s">
        <v>673</v>
      </c>
      <c r="D24" s="336"/>
      <c r="E24" s="306"/>
      <c r="F24" s="306"/>
      <c r="G24" s="306"/>
      <c r="H24" s="304"/>
    </row>
    <row r="25" spans="2:8" ht="15" customHeight="1" x14ac:dyDescent="0.2">
      <c r="B25" s="330">
        <v>16</v>
      </c>
      <c r="C25" s="317" t="s">
        <v>674</v>
      </c>
      <c r="D25" s="336"/>
      <c r="E25" s="313"/>
      <c r="F25" s="313"/>
      <c r="G25" s="313"/>
      <c r="H25" s="318"/>
    </row>
    <row r="26" spans="2:8" ht="15" customHeight="1" x14ac:dyDescent="0.2">
      <c r="B26" s="330">
        <v>17</v>
      </c>
      <c r="C26" s="317" t="s">
        <v>675</v>
      </c>
      <c r="D26" s="336"/>
      <c r="E26" s="313">
        <v>26552.386514999998</v>
      </c>
      <c r="F26" s="313">
        <v>3390.2679309999999</v>
      </c>
      <c r="G26" s="313">
        <v>92857.358443999998</v>
      </c>
      <c r="H26" s="318">
        <v>85717.888351350004</v>
      </c>
    </row>
    <row r="27" spans="2:8" ht="24" x14ac:dyDescent="0.2">
      <c r="B27" s="330">
        <v>18</v>
      </c>
      <c r="C27" s="332" t="s">
        <v>676</v>
      </c>
      <c r="D27" s="344"/>
      <c r="E27" s="313"/>
      <c r="F27" s="318"/>
      <c r="G27" s="318"/>
      <c r="H27" s="318"/>
    </row>
    <row r="28" spans="2:8" ht="24" x14ac:dyDescent="0.2">
      <c r="B28" s="330">
        <v>19</v>
      </c>
      <c r="C28" s="332" t="s">
        <v>677</v>
      </c>
      <c r="D28" s="344"/>
      <c r="E28" s="313">
        <v>20286.600323999999</v>
      </c>
      <c r="F28" s="318">
        <v>121.18297099999999</v>
      </c>
      <c r="G28" s="318">
        <v>1996.1450159999999</v>
      </c>
      <c r="H28" s="318">
        <v>3095.0278944499996</v>
      </c>
    </row>
    <row r="29" spans="2:8" ht="24" x14ac:dyDescent="0.2">
      <c r="B29" s="330">
        <v>20</v>
      </c>
      <c r="C29" s="332" t="s">
        <v>678</v>
      </c>
      <c r="D29" s="344"/>
      <c r="E29" s="313">
        <v>5465.5317990000003</v>
      </c>
      <c r="F29" s="318">
        <v>2727.4953329999998</v>
      </c>
      <c r="G29" s="318">
        <v>62942.481505999996</v>
      </c>
      <c r="H29" s="318">
        <v>57597.622846099999</v>
      </c>
    </row>
    <row r="30" spans="2:8" ht="24" x14ac:dyDescent="0.2">
      <c r="B30" s="330">
        <v>21</v>
      </c>
      <c r="C30" s="345" t="s">
        <v>679</v>
      </c>
      <c r="D30" s="344"/>
      <c r="E30" s="313"/>
      <c r="F30" s="318"/>
      <c r="G30" s="318"/>
      <c r="H30" s="318"/>
    </row>
    <row r="31" spans="2:8" ht="15" customHeight="1" x14ac:dyDescent="0.2">
      <c r="B31" s="330">
        <v>22</v>
      </c>
      <c r="C31" s="332" t="s">
        <v>680</v>
      </c>
      <c r="D31" s="344"/>
      <c r="E31" s="313">
        <v>3.9735390000000002</v>
      </c>
      <c r="F31" s="318">
        <v>1.302027</v>
      </c>
      <c r="G31" s="318">
        <v>2711.3148040000001</v>
      </c>
      <c r="H31" s="318">
        <v>1764.9924056000002</v>
      </c>
    </row>
    <row r="32" spans="2:8" ht="24" x14ac:dyDescent="0.2">
      <c r="B32" s="330">
        <v>23</v>
      </c>
      <c r="C32" s="345" t="s">
        <v>679</v>
      </c>
      <c r="D32" s="344"/>
      <c r="E32" s="313">
        <v>3.9735390000000002</v>
      </c>
      <c r="F32" s="318">
        <v>1.302027</v>
      </c>
      <c r="G32" s="318">
        <v>2711.3148040000001</v>
      </c>
      <c r="H32" s="318">
        <v>1764.9924056000002</v>
      </c>
    </row>
    <row r="33" spans="2:8" ht="24" customHeight="1" x14ac:dyDescent="0.2">
      <c r="B33" s="330">
        <v>24</v>
      </c>
      <c r="C33" s="332" t="s">
        <v>681</v>
      </c>
      <c r="D33" s="344"/>
      <c r="E33" s="313">
        <v>796.28085299999998</v>
      </c>
      <c r="F33" s="318">
        <v>540.2876</v>
      </c>
      <c r="G33" s="318">
        <v>25207.417118000001</v>
      </c>
      <c r="H33" s="318">
        <v>23260.245205200001</v>
      </c>
    </row>
    <row r="34" spans="2:8" ht="15" customHeight="1" x14ac:dyDescent="0.2">
      <c r="B34" s="330">
        <v>25</v>
      </c>
      <c r="C34" s="317" t="s">
        <v>682</v>
      </c>
      <c r="D34" s="344"/>
      <c r="E34" s="313">
        <v>0</v>
      </c>
      <c r="F34" s="318"/>
      <c r="G34" s="318"/>
      <c r="H34" s="318"/>
    </row>
    <row r="35" spans="2:8" ht="15" customHeight="1" x14ac:dyDescent="0.2">
      <c r="B35" s="330">
        <v>26</v>
      </c>
      <c r="C35" s="317" t="s">
        <v>683</v>
      </c>
      <c r="D35" s="304"/>
      <c r="E35" s="318">
        <v>650.37787400000002</v>
      </c>
      <c r="F35" s="318"/>
      <c r="G35" s="318">
        <v>2143.1860459999998</v>
      </c>
      <c r="H35" s="318">
        <v>2247.0416670999998</v>
      </c>
    </row>
    <row r="36" spans="2:8" ht="15" customHeight="1" x14ac:dyDescent="0.2">
      <c r="B36" s="330">
        <v>27</v>
      </c>
      <c r="C36" s="332" t="s">
        <v>684</v>
      </c>
      <c r="D36" s="344"/>
      <c r="E36" s="346"/>
      <c r="F36" s="346"/>
      <c r="G36" s="318"/>
      <c r="H36" s="318"/>
    </row>
    <row r="37" spans="2:8" ht="24" x14ac:dyDescent="0.2">
      <c r="B37" s="330">
        <v>28</v>
      </c>
      <c r="C37" s="332" t="s">
        <v>685</v>
      </c>
      <c r="D37" s="344"/>
      <c r="E37" s="313"/>
      <c r="F37" s="318"/>
      <c r="G37" s="318"/>
      <c r="H37" s="318"/>
    </row>
    <row r="38" spans="2:8" ht="15" customHeight="1" x14ac:dyDescent="0.2">
      <c r="B38" s="330">
        <v>29</v>
      </c>
      <c r="C38" s="332" t="s">
        <v>686</v>
      </c>
      <c r="D38" s="338"/>
      <c r="E38" s="313">
        <v>75.091291999999996</v>
      </c>
      <c r="F38" s="313">
        <v>0</v>
      </c>
      <c r="G38" s="313">
        <v>0</v>
      </c>
      <c r="H38" s="318">
        <v>75.091291999999996</v>
      </c>
    </row>
    <row r="39" spans="2:8" ht="15" customHeight="1" x14ac:dyDescent="0.2">
      <c r="B39" s="330">
        <v>30</v>
      </c>
      <c r="C39" s="332" t="s">
        <v>687</v>
      </c>
      <c r="D39" s="338"/>
      <c r="E39" s="313">
        <v>575.28658199999995</v>
      </c>
      <c r="F39" s="313">
        <v>0</v>
      </c>
      <c r="G39" s="313">
        <v>0</v>
      </c>
      <c r="H39" s="318">
        <v>28.764329100000001</v>
      </c>
    </row>
    <row r="40" spans="2:8" ht="15" customHeight="1" x14ac:dyDescent="0.2">
      <c r="B40" s="330">
        <v>31</v>
      </c>
      <c r="C40" s="332" t="s">
        <v>688</v>
      </c>
      <c r="D40" s="338"/>
      <c r="E40" s="313">
        <v>0</v>
      </c>
      <c r="F40" s="313">
        <v>0</v>
      </c>
      <c r="G40" s="313">
        <v>2143.1860459999998</v>
      </c>
      <c r="H40" s="318">
        <v>2143.1860459999998</v>
      </c>
    </row>
    <row r="41" spans="2:8" ht="15" customHeight="1" x14ac:dyDescent="0.2">
      <c r="B41" s="330">
        <v>32</v>
      </c>
      <c r="C41" s="317" t="s">
        <v>689</v>
      </c>
      <c r="D41" s="338"/>
      <c r="E41" s="313">
        <v>0</v>
      </c>
      <c r="F41" s="313">
        <v>0</v>
      </c>
      <c r="G41" s="313">
        <v>10815.071201999999</v>
      </c>
      <c r="H41" s="318">
        <v>716.1851018000001</v>
      </c>
    </row>
    <row r="42" spans="2:8" ht="15" customHeight="1" x14ac:dyDescent="0.2">
      <c r="B42" s="340">
        <v>33</v>
      </c>
      <c r="C42" s="341" t="s">
        <v>690</v>
      </c>
      <c r="D42" s="342"/>
      <c r="E42" s="342"/>
      <c r="F42" s="342"/>
      <c r="G42" s="342"/>
      <c r="H42" s="343">
        <v>90814.716010810007</v>
      </c>
    </row>
    <row r="43" spans="2:8" ht="15" customHeight="1" thickBot="1" x14ac:dyDescent="0.25">
      <c r="B43" s="347">
        <v>34</v>
      </c>
      <c r="C43" s="348" t="s">
        <v>691</v>
      </c>
      <c r="D43" s="349"/>
      <c r="E43" s="349"/>
      <c r="F43" s="349"/>
      <c r="G43" s="349"/>
      <c r="H43" s="350">
        <v>1.3991307598150213</v>
      </c>
    </row>
    <row r="44" spans="2:8" x14ac:dyDescent="0.2">
      <c r="B44" s="301"/>
      <c r="C44" s="302"/>
      <c r="D44" s="313"/>
      <c r="E44" s="313"/>
      <c r="F44" s="313"/>
      <c r="G44" s="313"/>
      <c r="H44" s="318"/>
    </row>
    <row r="45" spans="2:8" x14ac:dyDescent="0.2">
      <c r="B45" s="301"/>
      <c r="C45" s="302"/>
      <c r="D45" s="313"/>
      <c r="E45" s="313"/>
      <c r="F45" s="313"/>
      <c r="G45" s="313"/>
      <c r="H45" s="318"/>
    </row>
  </sheetData>
  <mergeCells count="4">
    <mergeCell ref="D2:H2"/>
    <mergeCell ref="B3:C4"/>
    <mergeCell ref="D3:G4"/>
    <mergeCell ref="H3:H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1E81F-1665-4CEE-813F-6F1ADA14529A}">
  <dimension ref="B1:F13"/>
  <sheetViews>
    <sheetView workbookViewId="0">
      <selection activeCell="C18" sqref="C18"/>
    </sheetView>
  </sheetViews>
  <sheetFormatPr defaultColWidth="9" defaultRowHeight="12.75" x14ac:dyDescent="0.2"/>
  <cols>
    <col min="1" max="1" width="3.625" style="14" customWidth="1"/>
    <col min="2" max="2" width="10.375" style="14" customWidth="1"/>
    <col min="3" max="3" width="64.75" style="14" customWidth="1"/>
    <col min="4" max="4" width="14.875" style="14" customWidth="1"/>
    <col min="5" max="16384" width="9" style="14"/>
  </cols>
  <sheetData>
    <row r="1" spans="2:6" ht="21" customHeight="1" x14ac:dyDescent="0.2"/>
    <row r="2" spans="2:6" ht="48" customHeight="1" x14ac:dyDescent="0.2">
      <c r="B2" s="843" t="s">
        <v>1065</v>
      </c>
      <c r="C2" s="843"/>
    </row>
    <row r="3" spans="2:6" ht="27" customHeight="1" x14ac:dyDescent="0.2">
      <c r="B3" s="870"/>
      <c r="C3" s="870"/>
      <c r="F3" s="14" t="s">
        <v>2</v>
      </c>
    </row>
    <row r="4" spans="2:6" ht="24" x14ac:dyDescent="0.2">
      <c r="B4" s="351" t="s">
        <v>1049</v>
      </c>
      <c r="C4" s="93" t="s">
        <v>1066</v>
      </c>
    </row>
    <row r="5" spans="2:6" ht="48" x14ac:dyDescent="0.2">
      <c r="B5" s="351" t="s">
        <v>1050</v>
      </c>
      <c r="C5" s="93" t="s">
        <v>1067</v>
      </c>
    </row>
    <row r="6" spans="2:6" ht="15" customHeight="1" x14ac:dyDescent="0.2">
      <c r="B6" s="351"/>
      <c r="C6" s="93"/>
    </row>
    <row r="7" spans="2:6" ht="36" x14ac:dyDescent="0.2">
      <c r="B7" s="351" t="s">
        <v>1051</v>
      </c>
      <c r="C7" s="93" t="s">
        <v>1068</v>
      </c>
    </row>
    <row r="8" spans="2:6" ht="15" customHeight="1" x14ac:dyDescent="0.2">
      <c r="B8" s="351"/>
      <c r="C8" s="93"/>
    </row>
    <row r="9" spans="2:6" ht="36" x14ac:dyDescent="0.2">
      <c r="B9" s="351" t="s">
        <v>1052</v>
      </c>
      <c r="C9" s="93" t="s">
        <v>1069</v>
      </c>
    </row>
    <row r="10" spans="2:6" x14ac:dyDescent="0.2">
      <c r="B10" s="115"/>
      <c r="C10" s="93"/>
    </row>
    <row r="11" spans="2:6" x14ac:dyDescent="0.2">
      <c r="B11" s="115"/>
      <c r="C11" s="93"/>
    </row>
    <row r="12" spans="2:6" x14ac:dyDescent="0.2">
      <c r="B12" s="352"/>
      <c r="C12" s="93"/>
    </row>
    <row r="13" spans="2:6" ht="12.75" customHeight="1" x14ac:dyDescent="0.2">
      <c r="B13" s="115"/>
      <c r="C13" s="93"/>
    </row>
  </sheetData>
  <mergeCells count="2">
    <mergeCell ref="B2:C2"/>
    <mergeCell ref="B3:C3"/>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921A6-9914-4CE4-A881-6B21E473048B}">
  <dimension ref="B1:F14"/>
  <sheetViews>
    <sheetView workbookViewId="0">
      <selection activeCell="C18" sqref="C18"/>
    </sheetView>
  </sheetViews>
  <sheetFormatPr defaultColWidth="9" defaultRowHeight="12.75" x14ac:dyDescent="0.2"/>
  <cols>
    <col min="1" max="1" width="3.625" style="14" customWidth="1"/>
    <col min="2" max="2" width="5.75" style="85" customWidth="1"/>
    <col min="3" max="3" width="82.25" style="14" customWidth="1"/>
    <col min="4" max="4" width="14.875" style="14" customWidth="1"/>
    <col min="5" max="16384" width="9" style="14"/>
  </cols>
  <sheetData>
    <row r="1" spans="2:6" ht="21" customHeight="1" x14ac:dyDescent="0.2"/>
    <row r="2" spans="2:6" ht="48" customHeight="1" x14ac:dyDescent="0.2">
      <c r="B2" s="843" t="s">
        <v>1070</v>
      </c>
      <c r="C2" s="843"/>
    </row>
    <row r="3" spans="2:6" ht="27" customHeight="1" x14ac:dyDescent="0.2">
      <c r="B3" s="870"/>
      <c r="C3" s="870"/>
      <c r="F3" s="14" t="s">
        <v>2</v>
      </c>
    </row>
    <row r="4" spans="2:6" ht="36" x14ac:dyDescent="0.2">
      <c r="B4" s="353" t="s">
        <v>1049</v>
      </c>
      <c r="C4" s="93" t="s">
        <v>1071</v>
      </c>
    </row>
    <row r="5" spans="2:6" ht="15" customHeight="1" x14ac:dyDescent="0.2">
      <c r="B5" s="353" t="s">
        <v>1050</v>
      </c>
      <c r="C5" s="93" t="s">
        <v>1072</v>
      </c>
    </row>
    <row r="6" spans="2:6" ht="15" customHeight="1" x14ac:dyDescent="0.2">
      <c r="B6" s="353"/>
      <c r="C6" s="93"/>
    </row>
    <row r="7" spans="2:6" ht="15" customHeight="1" x14ac:dyDescent="0.2">
      <c r="B7" s="353" t="s">
        <v>1051</v>
      </c>
      <c r="C7" s="93" t="s">
        <v>1073</v>
      </c>
    </row>
    <row r="8" spans="2:6" ht="15" customHeight="1" x14ac:dyDescent="0.2">
      <c r="B8" s="353"/>
      <c r="C8" s="93"/>
    </row>
    <row r="9" spans="2:6" ht="36" x14ac:dyDescent="0.2">
      <c r="B9" s="353" t="s">
        <v>1052</v>
      </c>
      <c r="C9" s="93" t="s">
        <v>1074</v>
      </c>
    </row>
    <row r="10" spans="2:6" x14ac:dyDescent="0.2">
      <c r="B10" s="89"/>
      <c r="C10" s="93"/>
    </row>
    <row r="11" spans="2:6" x14ac:dyDescent="0.2">
      <c r="B11" s="89"/>
      <c r="C11" s="93"/>
    </row>
    <row r="12" spans="2:6" x14ac:dyDescent="0.2">
      <c r="B12" s="89"/>
      <c r="C12" s="93"/>
    </row>
    <row r="13" spans="2:6" x14ac:dyDescent="0.2">
      <c r="B13" s="353"/>
      <c r="C13" s="93"/>
    </row>
    <row r="14" spans="2:6" ht="12.75" customHeight="1" x14ac:dyDescent="0.2">
      <c r="B14" s="89"/>
      <c r="C14" s="93"/>
    </row>
  </sheetData>
  <mergeCells count="2">
    <mergeCell ref="B2:C2"/>
    <mergeCell ref="B3:C3"/>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F5287-9B6D-4088-A2AE-5A0CD7A86E5E}">
  <sheetPr codeName="Ark2"/>
  <dimension ref="B1:I32"/>
  <sheetViews>
    <sheetView workbookViewId="0">
      <selection activeCell="C8" sqref="C8"/>
    </sheetView>
  </sheetViews>
  <sheetFormatPr defaultColWidth="9" defaultRowHeight="12.75" x14ac:dyDescent="0.2"/>
  <cols>
    <col min="1" max="1" width="3.625" style="14" customWidth="1"/>
    <col min="2" max="2" width="6.625" style="14" customWidth="1"/>
    <col min="3" max="3" width="64.75" style="14" customWidth="1"/>
    <col min="4" max="4" width="17.75" style="14" customWidth="1"/>
    <col min="5" max="5" width="19.25" style="14" customWidth="1"/>
    <col min="6" max="6" width="19.5" style="14" customWidth="1"/>
    <col min="7" max="7" width="14.875" style="14" customWidth="1"/>
    <col min="8" max="16384" width="9" style="14"/>
  </cols>
  <sheetData>
    <row r="1" spans="2:9" ht="21" customHeight="1" x14ac:dyDescent="0.2"/>
    <row r="2" spans="2:9" ht="48" customHeight="1" x14ac:dyDescent="0.2">
      <c r="B2" s="843" t="s">
        <v>379</v>
      </c>
      <c r="C2" s="843"/>
      <c r="D2" s="843"/>
      <c r="E2" s="112"/>
      <c r="F2" s="112"/>
    </row>
    <row r="3" spans="2:9" ht="27" customHeight="1" x14ac:dyDescent="0.2">
      <c r="B3" s="844" t="s">
        <v>1489</v>
      </c>
      <c r="C3" s="844"/>
      <c r="D3" s="845" t="s">
        <v>380</v>
      </c>
      <c r="E3" s="845"/>
      <c r="F3" s="113" t="s">
        <v>381</v>
      </c>
      <c r="I3" s="14" t="s">
        <v>2</v>
      </c>
    </row>
    <row r="4" spans="2:9" ht="22.5" customHeight="1" x14ac:dyDescent="0.2">
      <c r="B4" s="844"/>
      <c r="C4" s="844"/>
      <c r="D4" s="114" t="s">
        <v>1490</v>
      </c>
      <c r="E4" s="114" t="s">
        <v>1491</v>
      </c>
      <c r="F4" s="114" t="s">
        <v>1490</v>
      </c>
    </row>
    <row r="5" spans="2:9" ht="15" customHeight="1" x14ac:dyDescent="0.2">
      <c r="B5" s="115">
        <v>1</v>
      </c>
      <c r="C5" s="90" t="s">
        <v>5</v>
      </c>
      <c r="D5" s="116">
        <f>+D6+D10</f>
        <v>41906.700000000004</v>
      </c>
      <c r="E5" s="116">
        <f>+E6+E10</f>
        <v>43322</v>
      </c>
      <c r="F5" s="116">
        <f>D5*0.08</f>
        <v>3352.5360000000005</v>
      </c>
    </row>
    <row r="6" spans="2:9" ht="15" customHeight="1" x14ac:dyDescent="0.2">
      <c r="B6" s="115">
        <v>2</v>
      </c>
      <c r="C6" s="93" t="s">
        <v>10</v>
      </c>
      <c r="D6" s="94">
        <v>4347.3999999999996</v>
      </c>
      <c r="E6" s="94">
        <v>4566</v>
      </c>
      <c r="F6" s="94">
        <f>+D6*0.08</f>
        <v>347.79199999999997</v>
      </c>
    </row>
    <row r="7" spans="2:9" ht="15" customHeight="1" x14ac:dyDescent="0.2">
      <c r="B7" s="115">
        <v>3</v>
      </c>
      <c r="C7" s="93" t="s">
        <v>382</v>
      </c>
      <c r="D7" s="94"/>
      <c r="E7" s="94"/>
      <c r="F7" s="94">
        <f>+D7*0.08</f>
        <v>0</v>
      </c>
    </row>
    <row r="8" spans="2:9" ht="15" customHeight="1" x14ac:dyDescent="0.2">
      <c r="B8" s="115">
        <v>4</v>
      </c>
      <c r="C8" s="93" t="s">
        <v>384</v>
      </c>
      <c r="D8" s="94"/>
      <c r="E8" s="94"/>
      <c r="F8" s="94"/>
    </row>
    <row r="9" spans="2:9" ht="15" customHeight="1" x14ac:dyDescent="0.2">
      <c r="B9" s="115" t="s">
        <v>386</v>
      </c>
      <c r="C9" s="93" t="s">
        <v>385</v>
      </c>
      <c r="D9" s="94"/>
      <c r="E9" s="94"/>
      <c r="F9" s="94"/>
    </row>
    <row r="10" spans="2:9" ht="15" customHeight="1" x14ac:dyDescent="0.2">
      <c r="B10" s="115">
        <v>5</v>
      </c>
      <c r="C10" s="93" t="s">
        <v>383</v>
      </c>
      <c r="D10" s="94">
        <v>37559.300000000003</v>
      </c>
      <c r="E10" s="94">
        <v>38756</v>
      </c>
      <c r="F10" s="94">
        <f>+D10*0.08</f>
        <v>3004.7440000000001</v>
      </c>
    </row>
    <row r="11" spans="2:9" ht="15" customHeight="1" x14ac:dyDescent="0.2">
      <c r="B11" s="117">
        <v>6</v>
      </c>
      <c r="C11" s="118" t="s">
        <v>387</v>
      </c>
      <c r="D11" s="119">
        <f>+D12+D15</f>
        <v>466.20000000000005</v>
      </c>
      <c r="E11" s="119">
        <f>+E12+E15</f>
        <v>445</v>
      </c>
      <c r="F11" s="119">
        <f>F12+F13+F14+F15+F16</f>
        <v>37.296000000000006</v>
      </c>
    </row>
    <row r="12" spans="2:9" ht="15" customHeight="1" x14ac:dyDescent="0.2">
      <c r="B12" s="115">
        <v>7</v>
      </c>
      <c r="C12" s="93" t="s">
        <v>10</v>
      </c>
      <c r="D12" s="94">
        <v>307.60000000000002</v>
      </c>
      <c r="E12" s="94">
        <v>310</v>
      </c>
      <c r="F12" s="94">
        <f>+D12*0.08</f>
        <v>24.608000000000004</v>
      </c>
      <c r="H12" s="14" t="s">
        <v>2</v>
      </c>
    </row>
    <row r="13" spans="2:9" ht="15" customHeight="1" x14ac:dyDescent="0.2">
      <c r="B13" s="115">
        <v>8</v>
      </c>
      <c r="C13" s="93" t="s">
        <v>11</v>
      </c>
      <c r="D13" s="94"/>
      <c r="E13" s="94"/>
      <c r="F13" s="94"/>
    </row>
    <row r="14" spans="2:9" ht="15" customHeight="1" x14ac:dyDescent="0.2">
      <c r="B14" s="115" t="s">
        <v>391</v>
      </c>
      <c r="C14" s="92" t="s">
        <v>388</v>
      </c>
      <c r="D14" s="94"/>
      <c r="E14" s="94"/>
      <c r="F14" s="94"/>
    </row>
    <row r="15" spans="2:9" ht="15" customHeight="1" x14ac:dyDescent="0.2">
      <c r="B15" s="115" t="s">
        <v>392</v>
      </c>
      <c r="C15" s="92" t="s">
        <v>389</v>
      </c>
      <c r="D15" s="94">
        <v>158.6</v>
      </c>
      <c r="E15" s="94">
        <v>135</v>
      </c>
      <c r="F15" s="94">
        <f>+D15*0.08</f>
        <v>12.688000000000001</v>
      </c>
    </row>
    <row r="16" spans="2:9" ht="15" customHeight="1" x14ac:dyDescent="0.2">
      <c r="B16" s="115">
        <v>9</v>
      </c>
      <c r="C16" s="93" t="s">
        <v>390</v>
      </c>
      <c r="D16" s="94"/>
      <c r="E16" s="94"/>
      <c r="F16" s="94"/>
    </row>
    <row r="17" spans="2:6" ht="15" customHeight="1" x14ac:dyDescent="0.2">
      <c r="B17" s="120">
        <v>15</v>
      </c>
      <c r="C17" s="121" t="s">
        <v>6</v>
      </c>
      <c r="D17" s="122"/>
      <c r="E17" s="122"/>
      <c r="F17" s="122"/>
    </row>
    <row r="18" spans="2:6" ht="15" customHeight="1" x14ac:dyDescent="0.2">
      <c r="B18" s="117">
        <v>16</v>
      </c>
      <c r="C18" s="118" t="s">
        <v>394</v>
      </c>
      <c r="D18" s="119"/>
      <c r="E18" s="119"/>
      <c r="F18" s="119"/>
    </row>
    <row r="19" spans="2:6" ht="15" customHeight="1" x14ac:dyDescent="0.2">
      <c r="B19" s="115">
        <v>17</v>
      </c>
      <c r="C19" s="93" t="s">
        <v>395</v>
      </c>
      <c r="D19" s="94"/>
      <c r="E19" s="94"/>
      <c r="F19" s="94"/>
    </row>
    <row r="20" spans="2:6" ht="15" customHeight="1" x14ac:dyDescent="0.2">
      <c r="B20" s="115">
        <v>18</v>
      </c>
      <c r="C20" s="93" t="s">
        <v>396</v>
      </c>
      <c r="D20" s="94"/>
      <c r="E20" s="94"/>
      <c r="F20" s="94"/>
    </row>
    <row r="21" spans="2:6" ht="15" customHeight="1" x14ac:dyDescent="0.2">
      <c r="B21" s="115">
        <v>19</v>
      </c>
      <c r="C21" s="93" t="s">
        <v>397</v>
      </c>
      <c r="D21" s="94"/>
      <c r="E21" s="94"/>
      <c r="F21" s="94"/>
    </row>
    <row r="22" spans="2:6" ht="15" customHeight="1" x14ac:dyDescent="0.2">
      <c r="B22" s="115" t="s">
        <v>393</v>
      </c>
      <c r="C22" s="93" t="s">
        <v>398</v>
      </c>
      <c r="D22" s="94"/>
      <c r="E22" s="94"/>
      <c r="F22" s="94"/>
    </row>
    <row r="23" spans="2:6" ht="15" customHeight="1" x14ac:dyDescent="0.2">
      <c r="B23" s="117">
        <v>20</v>
      </c>
      <c r="C23" s="118" t="s">
        <v>399</v>
      </c>
      <c r="D23" s="119">
        <f>+D24</f>
        <v>6046.5</v>
      </c>
      <c r="E23" s="119">
        <f>+E24</f>
        <v>5130</v>
      </c>
      <c r="F23" s="119">
        <f>+F24+F25</f>
        <v>483.72</v>
      </c>
    </row>
    <row r="24" spans="2:6" ht="15" customHeight="1" x14ac:dyDescent="0.2">
      <c r="B24" s="115">
        <v>21</v>
      </c>
      <c r="C24" s="93" t="s">
        <v>10</v>
      </c>
      <c r="D24" s="94">
        <v>6046.5</v>
      </c>
      <c r="E24" s="94">
        <v>5130</v>
      </c>
      <c r="F24" s="94">
        <f>+D24*0.08</f>
        <v>483.72</v>
      </c>
    </row>
    <row r="25" spans="2:6" ht="15" customHeight="1" x14ac:dyDescent="0.2">
      <c r="B25" s="115">
        <v>22</v>
      </c>
      <c r="C25" s="93" t="s">
        <v>13</v>
      </c>
      <c r="D25" s="94"/>
      <c r="E25" s="94"/>
      <c r="F25" s="94"/>
    </row>
    <row r="26" spans="2:6" ht="15" customHeight="1" x14ac:dyDescent="0.2">
      <c r="B26" s="120" t="s">
        <v>400</v>
      </c>
      <c r="C26" s="121" t="s">
        <v>7</v>
      </c>
      <c r="D26" s="123"/>
      <c r="E26" s="123"/>
      <c r="F26" s="123"/>
    </row>
    <row r="27" spans="2:6" ht="15" customHeight="1" x14ac:dyDescent="0.2">
      <c r="B27" s="117">
        <v>23</v>
      </c>
      <c r="C27" s="118" t="s">
        <v>8</v>
      </c>
      <c r="D27" s="119">
        <f>+D29</f>
        <v>10250.1</v>
      </c>
      <c r="E27" s="119">
        <f>+E29</f>
        <v>8137.2</v>
      </c>
      <c r="F27" s="119">
        <f>+F28+F29+F30</f>
        <v>820.00800000000004</v>
      </c>
    </row>
    <row r="28" spans="2:6" ht="15" customHeight="1" x14ac:dyDescent="0.2">
      <c r="B28" s="115" t="s">
        <v>401</v>
      </c>
      <c r="C28" s="93" t="s">
        <v>14</v>
      </c>
      <c r="D28" s="94"/>
      <c r="E28" s="94"/>
      <c r="F28" s="94"/>
    </row>
    <row r="29" spans="2:6" ht="15" customHeight="1" x14ac:dyDescent="0.2">
      <c r="B29" s="115" t="s">
        <v>402</v>
      </c>
      <c r="C29" s="93" t="s">
        <v>12</v>
      </c>
      <c r="D29" s="94">
        <v>10250.1</v>
      </c>
      <c r="E29" s="94">
        <v>8137.2</v>
      </c>
      <c r="F29" s="94">
        <f>+D29*0.08</f>
        <v>820.00800000000004</v>
      </c>
    </row>
    <row r="30" spans="2:6" ht="15" customHeight="1" x14ac:dyDescent="0.2">
      <c r="B30" s="115" t="s">
        <v>403</v>
      </c>
      <c r="C30" s="93" t="s">
        <v>15</v>
      </c>
      <c r="D30" s="94"/>
      <c r="E30" s="94"/>
      <c r="F30" s="94"/>
    </row>
    <row r="31" spans="2:6" ht="15" customHeight="1" x14ac:dyDescent="0.2">
      <c r="B31" s="115">
        <v>24</v>
      </c>
      <c r="C31" s="93" t="s">
        <v>16</v>
      </c>
      <c r="D31" s="94">
        <v>3226.5</v>
      </c>
      <c r="E31" s="94">
        <v>3104</v>
      </c>
      <c r="F31" s="94">
        <f>+D31*0.08</f>
        <v>258.12</v>
      </c>
    </row>
    <row r="32" spans="2:6" ht="15" customHeight="1" thickBot="1" x14ac:dyDescent="0.25">
      <c r="B32" s="124">
        <v>29</v>
      </c>
      <c r="C32" s="125" t="s">
        <v>4</v>
      </c>
      <c r="D32" s="126">
        <f>+D31+D27+D23+D11+D5</f>
        <v>61896</v>
      </c>
      <c r="E32" s="126">
        <f>+E31+E27+E23+E11+E5</f>
        <v>60138.2</v>
      </c>
      <c r="F32" s="126">
        <f>+F5+F11+F17+F18+F23+F26+F27+F31</f>
        <v>4951.68</v>
      </c>
    </row>
  </sheetData>
  <mergeCells count="3">
    <mergeCell ref="B2:D2"/>
    <mergeCell ref="B3:C4"/>
    <mergeCell ref="D3:E3"/>
  </mergeCells>
  <pageMargins left="0.7" right="0.7" top="0.75" bottom="0.75" header="0.3" footer="0.3"/>
  <pageSetup paperSize="9" orientation="landscape" r:id="rId1"/>
  <ignoredErrors>
    <ignoredError sqref="F11"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1E0FC-4504-49AB-8A6A-AC74678E438E}">
  <sheetPr codeName="Ark11"/>
  <dimension ref="B1:S31"/>
  <sheetViews>
    <sheetView showGridLines="0" topLeftCell="C1" zoomScaleNormal="100" workbookViewId="0">
      <selection activeCell="E12" sqref="E12"/>
    </sheetView>
  </sheetViews>
  <sheetFormatPr defaultColWidth="9" defaultRowHeight="12.75" x14ac:dyDescent="0.2"/>
  <cols>
    <col min="1" max="1" width="3.625" style="11" customWidth="1"/>
    <col min="2" max="2" width="9" style="11"/>
    <col min="3" max="3" width="25.875" style="11" customWidth="1"/>
    <col min="4" max="4" width="10.25" style="11" customWidth="1"/>
    <col min="5" max="6" width="13.625" style="11" customWidth="1"/>
    <col min="7" max="7" width="9.25" style="11" customWidth="1"/>
    <col min="8" max="9" width="13.625" style="11" customWidth="1"/>
    <col min="10" max="10" width="12.625" style="11" customWidth="1"/>
    <col min="11" max="12" width="13.625" style="11" customWidth="1"/>
    <col min="13" max="13" width="10.25" style="11" customWidth="1"/>
    <col min="14" max="15" width="13.625" style="11" customWidth="1"/>
    <col min="16" max="16" width="13.25" style="11" customWidth="1"/>
    <col min="17" max="18" width="13" style="11" customWidth="1"/>
    <col min="19" max="16384" width="9" style="11"/>
  </cols>
  <sheetData>
    <row r="1" spans="2:19" ht="21" customHeight="1" x14ac:dyDescent="0.2"/>
    <row r="2" spans="2:19" ht="48" customHeight="1" x14ac:dyDescent="0.2">
      <c r="B2" s="843" t="s">
        <v>839</v>
      </c>
      <c r="C2" s="843"/>
      <c r="D2" s="843"/>
      <c r="E2" s="843"/>
      <c r="F2" s="843"/>
      <c r="G2" s="843"/>
      <c r="H2" s="843"/>
      <c r="I2" s="843"/>
      <c r="J2" s="843"/>
    </row>
    <row r="3" spans="2:19" ht="57.75" customHeight="1" x14ac:dyDescent="0.2">
      <c r="B3" s="354"/>
      <c r="C3" s="354"/>
      <c r="D3" s="852" t="s">
        <v>359</v>
      </c>
      <c r="E3" s="845"/>
      <c r="F3" s="845"/>
      <c r="G3" s="845"/>
      <c r="H3" s="845"/>
      <c r="I3" s="853"/>
      <c r="J3" s="852" t="s">
        <v>345</v>
      </c>
      <c r="K3" s="845"/>
      <c r="L3" s="845"/>
      <c r="M3" s="845"/>
      <c r="N3" s="845"/>
      <c r="O3" s="853"/>
      <c r="P3" s="871" t="s">
        <v>362</v>
      </c>
      <c r="Q3" s="852" t="s">
        <v>363</v>
      </c>
      <c r="R3" s="845"/>
      <c r="S3" s="355"/>
    </row>
    <row r="4" spans="2:19" ht="59.25" customHeight="1" x14ac:dyDescent="0.2">
      <c r="B4" s="354"/>
      <c r="C4" s="356"/>
      <c r="D4" s="874" t="s">
        <v>360</v>
      </c>
      <c r="E4" s="877"/>
      <c r="F4" s="878"/>
      <c r="G4" s="874" t="s">
        <v>361</v>
      </c>
      <c r="H4" s="867"/>
      <c r="I4" s="876"/>
      <c r="J4" s="874" t="s">
        <v>364</v>
      </c>
      <c r="K4" s="867"/>
      <c r="L4" s="876"/>
      <c r="M4" s="874" t="s">
        <v>365</v>
      </c>
      <c r="N4" s="877"/>
      <c r="O4" s="878"/>
      <c r="P4" s="871"/>
      <c r="Q4" s="873" t="s">
        <v>38</v>
      </c>
      <c r="R4" s="874" t="s">
        <v>39</v>
      </c>
      <c r="S4" s="355"/>
    </row>
    <row r="5" spans="2:19" ht="27" customHeight="1" x14ac:dyDescent="0.2">
      <c r="B5" s="879" t="s">
        <v>1489</v>
      </c>
      <c r="C5" s="880"/>
      <c r="D5" s="357"/>
      <c r="E5" s="358" t="s">
        <v>366</v>
      </c>
      <c r="F5" s="359" t="s">
        <v>367</v>
      </c>
      <c r="G5" s="358"/>
      <c r="H5" s="359" t="s">
        <v>367</v>
      </c>
      <c r="I5" s="359" t="s">
        <v>368</v>
      </c>
      <c r="J5" s="358"/>
      <c r="K5" s="359" t="s">
        <v>366</v>
      </c>
      <c r="L5" s="359" t="s">
        <v>367</v>
      </c>
      <c r="M5" s="357"/>
      <c r="N5" s="360" t="s">
        <v>367</v>
      </c>
      <c r="O5" s="357" t="s">
        <v>368</v>
      </c>
      <c r="P5" s="872"/>
      <c r="Q5" s="872"/>
      <c r="R5" s="875"/>
    </row>
    <row r="6" spans="2:19" ht="24" x14ac:dyDescent="0.2">
      <c r="B6" s="361" t="s">
        <v>511</v>
      </c>
      <c r="C6" s="362" t="s">
        <v>519</v>
      </c>
      <c r="D6" s="363">
        <f>+E6</f>
        <v>20716204483.772301</v>
      </c>
      <c r="E6" s="363">
        <v>20716204483.772301</v>
      </c>
      <c r="F6" s="364"/>
      <c r="G6" s="364"/>
      <c r="H6" s="363"/>
      <c r="I6" s="364"/>
      <c r="J6" s="363">
        <f>+K6+L6</f>
        <v>10000000.000299999</v>
      </c>
      <c r="K6" s="364">
        <v>10000000.000299999</v>
      </c>
      <c r="L6" s="364"/>
      <c r="M6" s="363"/>
      <c r="N6" s="364"/>
      <c r="O6" s="364"/>
      <c r="P6" s="364"/>
      <c r="Q6" s="363"/>
      <c r="R6" s="364"/>
    </row>
    <row r="7" spans="2:19" ht="15" customHeight="1" x14ac:dyDescent="0.2">
      <c r="B7" s="365" t="s">
        <v>512</v>
      </c>
      <c r="C7" s="366" t="s">
        <v>42</v>
      </c>
      <c r="D7" s="367">
        <v>95904512541.852936</v>
      </c>
      <c r="E7" s="367">
        <v>87575083327.042847</v>
      </c>
      <c r="F7" s="368">
        <v>8329429214.8100967</v>
      </c>
      <c r="G7" s="368">
        <v>1203117731.0823398</v>
      </c>
      <c r="H7" s="367">
        <v>9830618.1699999999</v>
      </c>
      <c r="I7" s="368">
        <v>1141112467.0457997</v>
      </c>
      <c r="J7" s="367">
        <v>1027403165.3271997</v>
      </c>
      <c r="K7" s="368">
        <v>357523355.47330004</v>
      </c>
      <c r="L7" s="368">
        <v>669879809.85389984</v>
      </c>
      <c r="M7" s="367">
        <v>701386522.38950014</v>
      </c>
      <c r="N7" s="368">
        <v>6095333.0729</v>
      </c>
      <c r="O7" s="368">
        <v>695288702.26069999</v>
      </c>
      <c r="P7" s="368">
        <v>0</v>
      </c>
      <c r="Q7" s="367">
        <v>26884090973.445587</v>
      </c>
      <c r="R7" s="368">
        <v>228670487.2949</v>
      </c>
    </row>
    <row r="8" spans="2:19" ht="15" customHeight="1" x14ac:dyDescent="0.2">
      <c r="B8" s="369" t="s">
        <v>513</v>
      </c>
      <c r="C8" s="370" t="s">
        <v>352</v>
      </c>
      <c r="D8" s="371">
        <v>0</v>
      </c>
      <c r="E8" s="371">
        <v>0</v>
      </c>
      <c r="F8" s="372">
        <v>0</v>
      </c>
      <c r="G8" s="372">
        <v>0</v>
      </c>
      <c r="H8" s="371">
        <v>0</v>
      </c>
      <c r="I8" s="372">
        <v>0</v>
      </c>
      <c r="J8" s="371">
        <v>0</v>
      </c>
      <c r="K8" s="372">
        <v>0</v>
      </c>
      <c r="L8" s="372">
        <v>0</v>
      </c>
      <c r="M8" s="371">
        <v>0</v>
      </c>
      <c r="N8" s="372">
        <v>0</v>
      </c>
      <c r="O8" s="372">
        <v>0</v>
      </c>
      <c r="P8" s="372">
        <v>0</v>
      </c>
      <c r="Q8" s="371">
        <v>0</v>
      </c>
      <c r="R8" s="372">
        <v>0</v>
      </c>
    </row>
    <row r="9" spans="2:19" ht="15" customHeight="1" x14ac:dyDescent="0.2">
      <c r="B9" s="369" t="s">
        <v>514</v>
      </c>
      <c r="C9" s="370" t="s">
        <v>353</v>
      </c>
      <c r="D9" s="371">
        <v>523018367.93000001</v>
      </c>
      <c r="E9" s="371">
        <v>523018367.93000001</v>
      </c>
      <c r="F9" s="372">
        <v>0</v>
      </c>
      <c r="G9" s="372">
        <v>0</v>
      </c>
      <c r="H9" s="371">
        <v>0</v>
      </c>
      <c r="I9" s="372">
        <v>0</v>
      </c>
      <c r="J9" s="371">
        <v>84762.198099999994</v>
      </c>
      <c r="K9" s="372">
        <v>84762.198099999994</v>
      </c>
      <c r="L9" s="372">
        <v>0</v>
      </c>
      <c r="M9" s="371">
        <v>0</v>
      </c>
      <c r="N9" s="372">
        <v>0</v>
      </c>
      <c r="O9" s="372">
        <v>0</v>
      </c>
      <c r="P9" s="372">
        <v>0</v>
      </c>
      <c r="Q9" s="371">
        <v>30294185.287099998</v>
      </c>
      <c r="R9" s="372">
        <v>0</v>
      </c>
    </row>
    <row r="10" spans="2:19" ht="15" customHeight="1" x14ac:dyDescent="0.2">
      <c r="B10" s="369" t="s">
        <v>515</v>
      </c>
      <c r="C10" s="370" t="s">
        <v>29</v>
      </c>
      <c r="D10" s="371">
        <v>1005695216.0172</v>
      </c>
      <c r="E10" s="371">
        <v>1005695216.0172</v>
      </c>
      <c r="F10" s="372">
        <v>0</v>
      </c>
      <c r="G10" s="372">
        <v>0</v>
      </c>
      <c r="H10" s="371">
        <v>0</v>
      </c>
      <c r="I10" s="372">
        <v>0</v>
      </c>
      <c r="J10" s="371">
        <v>0</v>
      </c>
      <c r="K10" s="372">
        <v>0</v>
      </c>
      <c r="L10" s="372">
        <v>0</v>
      </c>
      <c r="M10" s="371">
        <v>0</v>
      </c>
      <c r="N10" s="372">
        <v>0</v>
      </c>
      <c r="O10" s="372">
        <v>0</v>
      </c>
      <c r="P10" s="372">
        <v>0</v>
      </c>
      <c r="Q10" s="371">
        <v>0</v>
      </c>
      <c r="R10" s="372">
        <v>0</v>
      </c>
    </row>
    <row r="11" spans="2:19" ht="15" customHeight="1" x14ac:dyDescent="0.2">
      <c r="B11" s="369" t="s">
        <v>516</v>
      </c>
      <c r="C11" s="370" t="s">
        <v>354</v>
      </c>
      <c r="D11" s="371">
        <v>26996055090.476097</v>
      </c>
      <c r="E11" s="371">
        <v>26152172971.755699</v>
      </c>
      <c r="F11" s="372">
        <v>843882118.72039962</v>
      </c>
      <c r="G11" s="372">
        <v>79509259.91415</v>
      </c>
      <c r="H11" s="371">
        <v>0</v>
      </c>
      <c r="I11" s="372">
        <v>78126393.980000004</v>
      </c>
      <c r="J11" s="371">
        <v>82788771.240499988</v>
      </c>
      <c r="K11" s="372">
        <v>37956421.171799995</v>
      </c>
      <c r="L11" s="372">
        <v>44832350.068699993</v>
      </c>
      <c r="M11" s="371">
        <v>29392651.755900003</v>
      </c>
      <c r="N11" s="372">
        <v>0</v>
      </c>
      <c r="O11" s="372">
        <v>29392651.755900003</v>
      </c>
      <c r="P11" s="372">
        <v>0</v>
      </c>
      <c r="Q11" s="371">
        <v>16857234702.817898</v>
      </c>
      <c r="R11" s="372">
        <v>5112879.3223000001</v>
      </c>
    </row>
    <row r="12" spans="2:19" ht="15" customHeight="1" x14ac:dyDescent="0.2">
      <c r="B12" s="369" t="s">
        <v>517</v>
      </c>
      <c r="C12" s="370" t="s">
        <v>355</v>
      </c>
      <c r="D12" s="371">
        <v>54055878537.824326</v>
      </c>
      <c r="E12" s="371">
        <v>47419812765.900131</v>
      </c>
      <c r="F12" s="372">
        <v>6636065771.9241962</v>
      </c>
      <c r="G12" s="372">
        <v>1003029924.1168998</v>
      </c>
      <c r="H12" s="371">
        <v>4056073.9000000004</v>
      </c>
      <c r="I12" s="372">
        <v>951040660.00749969</v>
      </c>
      <c r="J12" s="371">
        <v>707146495.61699986</v>
      </c>
      <c r="K12" s="372">
        <v>250172513.27220005</v>
      </c>
      <c r="L12" s="372">
        <v>456973982.34479988</v>
      </c>
      <c r="M12" s="371">
        <v>582142512.33650005</v>
      </c>
      <c r="N12" s="372">
        <v>1731755.36</v>
      </c>
      <c r="O12" s="372">
        <v>580410756.97650003</v>
      </c>
      <c r="P12" s="372">
        <v>0</v>
      </c>
      <c r="Q12" s="371">
        <v>9993059937.4717884</v>
      </c>
      <c r="R12" s="372">
        <v>223557607.9682</v>
      </c>
    </row>
    <row r="13" spans="2:19" ht="15" customHeight="1" x14ac:dyDescent="0.2">
      <c r="B13" s="369" t="s">
        <v>518</v>
      </c>
      <c r="C13" s="373" t="s">
        <v>369</v>
      </c>
      <c r="D13" s="371">
        <v>43892669427.177589</v>
      </c>
      <c r="E13" s="371">
        <v>38348326083.835991</v>
      </c>
      <c r="F13" s="372">
        <v>5544343343.3416004</v>
      </c>
      <c r="G13" s="372">
        <v>1003029924.1168998</v>
      </c>
      <c r="H13" s="371">
        <v>4056073.9000000004</v>
      </c>
      <c r="I13" s="372">
        <v>951040660.00749969</v>
      </c>
      <c r="J13" s="371">
        <v>642356583.47919977</v>
      </c>
      <c r="K13" s="372">
        <v>216327977.05219993</v>
      </c>
      <c r="L13" s="372">
        <v>426028606.42699981</v>
      </c>
      <c r="M13" s="371">
        <v>582142512.33650005</v>
      </c>
      <c r="N13" s="372">
        <v>1731755.36</v>
      </c>
      <c r="O13" s="372">
        <v>580410756.97650003</v>
      </c>
      <c r="P13" s="372">
        <v>0</v>
      </c>
      <c r="Q13" s="371">
        <v>8467921605.1399002</v>
      </c>
      <c r="R13" s="372">
        <v>223557607.9682</v>
      </c>
    </row>
    <row r="14" spans="2:19" ht="15" customHeight="1" x14ac:dyDescent="0.2">
      <c r="B14" s="369" t="s">
        <v>520</v>
      </c>
      <c r="C14" s="370" t="s">
        <v>356</v>
      </c>
      <c r="D14" s="371">
        <v>13323865329.60532</v>
      </c>
      <c r="E14" s="371">
        <v>12474384005.439819</v>
      </c>
      <c r="F14" s="372">
        <v>849481324.16550064</v>
      </c>
      <c r="G14" s="372">
        <v>120578547.05128998</v>
      </c>
      <c r="H14" s="371">
        <v>5774544.2699999996</v>
      </c>
      <c r="I14" s="372">
        <v>111945413.05829999</v>
      </c>
      <c r="J14" s="371">
        <v>237383136.27159995</v>
      </c>
      <c r="K14" s="372">
        <v>69309658.831199989</v>
      </c>
      <c r="L14" s="372">
        <v>168073477.44039994</v>
      </c>
      <c r="M14" s="371">
        <v>89851358.297100008</v>
      </c>
      <c r="N14" s="372">
        <v>4363577.7128999997</v>
      </c>
      <c r="O14" s="372">
        <v>85485293.528299987</v>
      </c>
      <c r="P14" s="372">
        <v>0</v>
      </c>
      <c r="Q14" s="371">
        <v>3502147.8687999998</v>
      </c>
      <c r="R14" s="372">
        <v>4.4000000052619725E-3</v>
      </c>
    </row>
    <row r="15" spans="2:19" ht="15" customHeight="1" x14ac:dyDescent="0.2">
      <c r="B15" s="365" t="s">
        <v>521</v>
      </c>
      <c r="C15" s="366" t="s">
        <v>36</v>
      </c>
      <c r="D15" s="367">
        <v>0</v>
      </c>
      <c r="E15" s="367">
        <v>0</v>
      </c>
      <c r="F15" s="368">
        <v>0</v>
      </c>
      <c r="G15" s="368">
        <v>0</v>
      </c>
      <c r="H15" s="367">
        <v>0</v>
      </c>
      <c r="I15" s="368">
        <v>0</v>
      </c>
      <c r="J15" s="367">
        <v>0</v>
      </c>
      <c r="K15" s="368">
        <v>0</v>
      </c>
      <c r="L15" s="368">
        <v>0</v>
      </c>
      <c r="M15" s="367">
        <v>0</v>
      </c>
      <c r="N15" s="368">
        <v>0</v>
      </c>
      <c r="O15" s="368">
        <v>0</v>
      </c>
      <c r="P15" s="368">
        <v>0</v>
      </c>
      <c r="Q15" s="367">
        <v>0</v>
      </c>
      <c r="R15" s="368">
        <v>0</v>
      </c>
    </row>
    <row r="16" spans="2:19" ht="15" customHeight="1" x14ac:dyDescent="0.2">
      <c r="B16" s="374">
        <v>100</v>
      </c>
      <c r="C16" s="370" t="s">
        <v>352</v>
      </c>
      <c r="D16" s="371">
        <v>0</v>
      </c>
      <c r="E16" s="371">
        <v>0</v>
      </c>
      <c r="F16" s="372">
        <v>0</v>
      </c>
      <c r="G16" s="372">
        <v>0</v>
      </c>
      <c r="H16" s="371">
        <v>0</v>
      </c>
      <c r="I16" s="372">
        <v>0</v>
      </c>
      <c r="J16" s="371">
        <v>0</v>
      </c>
      <c r="K16" s="372">
        <v>0</v>
      </c>
      <c r="L16" s="372">
        <v>0</v>
      </c>
      <c r="M16" s="371">
        <v>0</v>
      </c>
      <c r="N16" s="372">
        <v>0</v>
      </c>
      <c r="O16" s="372">
        <v>0</v>
      </c>
      <c r="P16" s="372">
        <v>0</v>
      </c>
      <c r="Q16" s="371">
        <v>0</v>
      </c>
      <c r="R16" s="372">
        <v>0</v>
      </c>
    </row>
    <row r="17" spans="2:18" ht="15" customHeight="1" x14ac:dyDescent="0.2">
      <c r="B17" s="374">
        <v>110</v>
      </c>
      <c r="C17" s="370" t="s">
        <v>353</v>
      </c>
      <c r="D17" s="371">
        <v>0</v>
      </c>
      <c r="E17" s="371">
        <v>0</v>
      </c>
      <c r="F17" s="372">
        <v>0</v>
      </c>
      <c r="G17" s="372">
        <v>0</v>
      </c>
      <c r="H17" s="371">
        <v>0</v>
      </c>
      <c r="I17" s="372">
        <v>0</v>
      </c>
      <c r="J17" s="371">
        <v>0</v>
      </c>
      <c r="K17" s="372">
        <v>0</v>
      </c>
      <c r="L17" s="372">
        <v>0</v>
      </c>
      <c r="M17" s="371">
        <v>0</v>
      </c>
      <c r="N17" s="372">
        <v>0</v>
      </c>
      <c r="O17" s="372">
        <v>0</v>
      </c>
      <c r="P17" s="372">
        <v>0</v>
      </c>
      <c r="Q17" s="371">
        <v>0</v>
      </c>
      <c r="R17" s="372">
        <v>0</v>
      </c>
    </row>
    <row r="18" spans="2:18" ht="15" customHeight="1" x14ac:dyDescent="0.2">
      <c r="B18" s="374">
        <v>120</v>
      </c>
      <c r="C18" s="370" t="s">
        <v>29</v>
      </c>
      <c r="D18" s="371">
        <v>0</v>
      </c>
      <c r="E18" s="371">
        <v>0</v>
      </c>
      <c r="F18" s="372">
        <v>0</v>
      </c>
      <c r="G18" s="372">
        <v>0</v>
      </c>
      <c r="H18" s="371">
        <v>0</v>
      </c>
      <c r="I18" s="372">
        <v>0</v>
      </c>
      <c r="J18" s="371">
        <v>0</v>
      </c>
      <c r="K18" s="372">
        <v>0</v>
      </c>
      <c r="L18" s="372">
        <v>0</v>
      </c>
      <c r="M18" s="371">
        <v>0</v>
      </c>
      <c r="N18" s="372">
        <v>0</v>
      </c>
      <c r="O18" s="372">
        <v>0</v>
      </c>
      <c r="P18" s="372">
        <v>0</v>
      </c>
      <c r="Q18" s="371">
        <v>0</v>
      </c>
      <c r="R18" s="372">
        <v>0</v>
      </c>
    </row>
    <row r="19" spans="2:18" ht="15" customHeight="1" x14ac:dyDescent="0.2">
      <c r="B19" s="374">
        <v>130</v>
      </c>
      <c r="C19" s="370" t="s">
        <v>354</v>
      </c>
      <c r="D19" s="371">
        <v>0</v>
      </c>
      <c r="E19" s="371">
        <v>0</v>
      </c>
      <c r="F19" s="372">
        <v>0</v>
      </c>
      <c r="G19" s="372">
        <v>0</v>
      </c>
      <c r="H19" s="371">
        <v>0</v>
      </c>
      <c r="I19" s="372">
        <v>0</v>
      </c>
      <c r="J19" s="371">
        <v>0</v>
      </c>
      <c r="K19" s="372">
        <v>0</v>
      </c>
      <c r="L19" s="372">
        <v>0</v>
      </c>
      <c r="M19" s="371">
        <v>0</v>
      </c>
      <c r="N19" s="372">
        <v>0</v>
      </c>
      <c r="O19" s="372">
        <v>0</v>
      </c>
      <c r="P19" s="372">
        <v>0</v>
      </c>
      <c r="Q19" s="371">
        <v>0</v>
      </c>
      <c r="R19" s="372">
        <v>0</v>
      </c>
    </row>
    <row r="20" spans="2:18" ht="15" customHeight="1" x14ac:dyDescent="0.2">
      <c r="B20" s="374">
        <v>140</v>
      </c>
      <c r="C20" s="370" t="s">
        <v>355</v>
      </c>
      <c r="D20" s="371">
        <v>0</v>
      </c>
      <c r="E20" s="371">
        <v>0</v>
      </c>
      <c r="F20" s="372">
        <v>0</v>
      </c>
      <c r="G20" s="372">
        <v>0</v>
      </c>
      <c r="H20" s="371">
        <v>0</v>
      </c>
      <c r="I20" s="372">
        <v>0</v>
      </c>
      <c r="J20" s="371">
        <v>0</v>
      </c>
      <c r="K20" s="372">
        <v>0</v>
      </c>
      <c r="L20" s="372">
        <v>0</v>
      </c>
      <c r="M20" s="371">
        <v>0</v>
      </c>
      <c r="N20" s="372">
        <v>0</v>
      </c>
      <c r="O20" s="372">
        <v>0</v>
      </c>
      <c r="P20" s="372">
        <v>0</v>
      </c>
      <c r="Q20" s="371">
        <v>0</v>
      </c>
      <c r="R20" s="372">
        <v>0</v>
      </c>
    </row>
    <row r="21" spans="2:18" ht="15" customHeight="1" x14ac:dyDescent="0.2">
      <c r="B21" s="375">
        <v>150</v>
      </c>
      <c r="C21" s="366" t="s">
        <v>43</v>
      </c>
      <c r="D21" s="367">
        <v>72453137651.098419</v>
      </c>
      <c r="E21" s="367">
        <v>68657303103.555412</v>
      </c>
      <c r="F21" s="368">
        <v>3795834547.5430002</v>
      </c>
      <c r="G21" s="368">
        <v>269576122.11790001</v>
      </c>
      <c r="H21" s="367">
        <v>1765091.92</v>
      </c>
      <c r="I21" s="368">
        <v>267811030.1979</v>
      </c>
      <c r="J21" s="367">
        <v>97957880.67899999</v>
      </c>
      <c r="K21" s="368">
        <v>32437193.403499987</v>
      </c>
      <c r="L21" s="368">
        <v>65520687.2755</v>
      </c>
      <c r="M21" s="367">
        <v>62745088.773199998</v>
      </c>
      <c r="N21" s="368">
        <v>84802.892900000006</v>
      </c>
      <c r="O21" s="368">
        <v>62660285.8803</v>
      </c>
      <c r="P21" s="376"/>
      <c r="Q21" s="367">
        <v>0</v>
      </c>
      <c r="R21" s="368">
        <v>0</v>
      </c>
    </row>
    <row r="22" spans="2:18" ht="15" customHeight="1" x14ac:dyDescent="0.2">
      <c r="B22" s="374">
        <v>106</v>
      </c>
      <c r="C22" s="370" t="s">
        <v>352</v>
      </c>
      <c r="D22" s="371">
        <v>0</v>
      </c>
      <c r="E22" s="371">
        <v>0</v>
      </c>
      <c r="F22" s="372">
        <v>0</v>
      </c>
      <c r="G22" s="372">
        <v>0</v>
      </c>
      <c r="H22" s="371">
        <v>0</v>
      </c>
      <c r="I22" s="372">
        <v>0</v>
      </c>
      <c r="J22" s="371">
        <v>0</v>
      </c>
      <c r="K22" s="372">
        <v>0</v>
      </c>
      <c r="L22" s="372">
        <v>0</v>
      </c>
      <c r="M22" s="371">
        <v>0</v>
      </c>
      <c r="N22" s="372">
        <v>0</v>
      </c>
      <c r="O22" s="372">
        <v>0</v>
      </c>
      <c r="P22" s="377"/>
      <c r="Q22" s="371">
        <v>0</v>
      </c>
      <c r="R22" s="372">
        <v>0</v>
      </c>
    </row>
    <row r="23" spans="2:18" ht="15" customHeight="1" x14ac:dyDescent="0.2">
      <c r="B23" s="374">
        <v>170</v>
      </c>
      <c r="C23" s="370" t="s">
        <v>353</v>
      </c>
      <c r="D23" s="371">
        <v>104500751.64999999</v>
      </c>
      <c r="E23" s="371">
        <v>104500751.64999999</v>
      </c>
      <c r="F23" s="372">
        <v>0</v>
      </c>
      <c r="G23" s="372">
        <v>0</v>
      </c>
      <c r="H23" s="371">
        <v>0</v>
      </c>
      <c r="I23" s="372">
        <v>0</v>
      </c>
      <c r="J23" s="371">
        <v>86054.434900000007</v>
      </c>
      <c r="K23" s="372">
        <v>86054.434900000007</v>
      </c>
      <c r="L23" s="372">
        <v>0</v>
      </c>
      <c r="M23" s="371">
        <v>0</v>
      </c>
      <c r="N23" s="372">
        <v>0</v>
      </c>
      <c r="O23" s="372">
        <v>0</v>
      </c>
      <c r="P23" s="377"/>
      <c r="Q23" s="371">
        <v>0</v>
      </c>
      <c r="R23" s="372">
        <v>0</v>
      </c>
    </row>
    <row r="24" spans="2:18" ht="15" customHeight="1" x14ac:dyDescent="0.2">
      <c r="B24" s="374">
        <v>180</v>
      </c>
      <c r="C24" s="370" t="s">
        <v>29</v>
      </c>
      <c r="D24" s="371">
        <v>0</v>
      </c>
      <c r="E24" s="371">
        <v>0</v>
      </c>
      <c r="F24" s="372">
        <v>0</v>
      </c>
      <c r="G24" s="372">
        <v>0</v>
      </c>
      <c r="H24" s="371">
        <v>0</v>
      </c>
      <c r="I24" s="372">
        <v>0</v>
      </c>
      <c r="J24" s="371">
        <v>0</v>
      </c>
      <c r="K24" s="372">
        <v>0</v>
      </c>
      <c r="L24" s="372">
        <v>0</v>
      </c>
      <c r="M24" s="371">
        <v>0</v>
      </c>
      <c r="N24" s="372">
        <v>0</v>
      </c>
      <c r="O24" s="372">
        <v>0</v>
      </c>
      <c r="P24" s="377"/>
      <c r="Q24" s="371">
        <v>0</v>
      </c>
      <c r="R24" s="372">
        <v>0</v>
      </c>
    </row>
    <row r="25" spans="2:18" ht="15" customHeight="1" x14ac:dyDescent="0.2">
      <c r="B25" s="374">
        <v>190</v>
      </c>
      <c r="C25" s="370" t="s">
        <v>354</v>
      </c>
      <c r="D25" s="371">
        <v>7169330299.2511015</v>
      </c>
      <c r="E25" s="371">
        <v>6863882671.4127016</v>
      </c>
      <c r="F25" s="372">
        <v>305447627.83840001</v>
      </c>
      <c r="G25" s="372">
        <v>14272322.470000001</v>
      </c>
      <c r="H25" s="371">
        <v>0</v>
      </c>
      <c r="I25" s="372">
        <v>14272322.470000001</v>
      </c>
      <c r="J25" s="371">
        <v>4353583.5301000001</v>
      </c>
      <c r="K25" s="372">
        <v>2251375.2909000004</v>
      </c>
      <c r="L25" s="372">
        <v>2102208.2391999997</v>
      </c>
      <c r="M25" s="371">
        <v>498202.52</v>
      </c>
      <c r="N25" s="372">
        <v>0</v>
      </c>
      <c r="O25" s="372">
        <v>498202.52</v>
      </c>
      <c r="P25" s="377"/>
      <c r="Q25" s="371">
        <v>0</v>
      </c>
      <c r="R25" s="372">
        <v>0</v>
      </c>
    </row>
    <row r="26" spans="2:18" ht="15" customHeight="1" x14ac:dyDescent="0.2">
      <c r="B26" s="374">
        <v>200</v>
      </c>
      <c r="C26" s="370" t="s">
        <v>355</v>
      </c>
      <c r="D26" s="371">
        <v>50300395417.98111</v>
      </c>
      <c r="E26" s="371">
        <v>47244154741.03791</v>
      </c>
      <c r="F26" s="372">
        <v>3056240676.9432006</v>
      </c>
      <c r="G26" s="372">
        <v>205403520.5729</v>
      </c>
      <c r="H26" s="371">
        <v>577613.58000000007</v>
      </c>
      <c r="I26" s="372">
        <v>204825906.99289998</v>
      </c>
      <c r="J26" s="371">
        <v>69435414.820099995</v>
      </c>
      <c r="K26" s="372">
        <v>21964886.494899988</v>
      </c>
      <c r="L26" s="372">
        <v>47470528.325200006</v>
      </c>
      <c r="M26" s="371">
        <v>52156089.499299996</v>
      </c>
      <c r="N26" s="372">
        <v>0</v>
      </c>
      <c r="O26" s="372">
        <v>52156089.499299996</v>
      </c>
      <c r="P26" s="377"/>
      <c r="Q26" s="371">
        <v>0</v>
      </c>
      <c r="R26" s="372">
        <v>0</v>
      </c>
    </row>
    <row r="27" spans="2:18" ht="15" customHeight="1" x14ac:dyDescent="0.2">
      <c r="B27" s="374">
        <v>210</v>
      </c>
      <c r="C27" s="370" t="s">
        <v>356</v>
      </c>
      <c r="D27" s="371">
        <v>14878911182.216204</v>
      </c>
      <c r="E27" s="371">
        <v>14444764939.454803</v>
      </c>
      <c r="F27" s="372">
        <v>434146242.76139998</v>
      </c>
      <c r="G27" s="372">
        <v>49900279.075000003</v>
      </c>
      <c r="H27" s="371">
        <v>1187478.3399999999</v>
      </c>
      <c r="I27" s="372">
        <v>48712800.734999999</v>
      </c>
      <c r="J27" s="371">
        <v>24082827.8939</v>
      </c>
      <c r="K27" s="372">
        <v>8134877.1827999987</v>
      </c>
      <c r="L27" s="372">
        <v>15947950.711100001</v>
      </c>
      <c r="M27" s="371">
        <v>10090796.753900001</v>
      </c>
      <c r="N27" s="372">
        <v>84802.892900000006</v>
      </c>
      <c r="O27" s="372">
        <v>10005993.861000001</v>
      </c>
      <c r="P27" s="377"/>
      <c r="Q27" s="371">
        <v>0</v>
      </c>
      <c r="R27" s="372">
        <v>0</v>
      </c>
    </row>
    <row r="28" spans="2:18" ht="15" customHeight="1" x14ac:dyDescent="0.2">
      <c r="B28" s="375">
        <v>220</v>
      </c>
      <c r="C28" s="366" t="s">
        <v>4</v>
      </c>
      <c r="D28" s="367">
        <f>+D21+D7+D6</f>
        <v>189073854676.72366</v>
      </c>
      <c r="E28" s="367">
        <f t="shared" ref="E28:R28" si="0">+E21+E7+E6</f>
        <v>176948590914.37057</v>
      </c>
      <c r="F28" s="368">
        <f t="shared" si="0"/>
        <v>12125263762.353096</v>
      </c>
      <c r="G28" s="368">
        <f t="shared" si="0"/>
        <v>1472693853.2002397</v>
      </c>
      <c r="H28" s="367">
        <f t="shared" si="0"/>
        <v>11595710.09</v>
      </c>
      <c r="I28" s="368">
        <f t="shared" si="0"/>
        <v>1408923497.2436998</v>
      </c>
      <c r="J28" s="367">
        <f t="shared" si="0"/>
        <v>1135361046.0064995</v>
      </c>
      <c r="K28" s="368">
        <f t="shared" si="0"/>
        <v>399960548.87709999</v>
      </c>
      <c r="L28" s="368">
        <f t="shared" si="0"/>
        <v>735400497.12939978</v>
      </c>
      <c r="M28" s="367">
        <f t="shared" si="0"/>
        <v>764131611.16270018</v>
      </c>
      <c r="N28" s="368">
        <f t="shared" si="0"/>
        <v>6180135.9658000004</v>
      </c>
      <c r="O28" s="368">
        <f t="shared" si="0"/>
        <v>757948988.14100003</v>
      </c>
      <c r="P28" s="368">
        <f t="shared" si="0"/>
        <v>0</v>
      </c>
      <c r="Q28" s="367">
        <f t="shared" si="0"/>
        <v>26884090973.445587</v>
      </c>
      <c r="R28" s="368">
        <f t="shared" si="0"/>
        <v>228670487.2949</v>
      </c>
    </row>
    <row r="31" spans="2:18" x14ac:dyDescent="0.2">
      <c r="I31" s="823"/>
    </row>
  </sheetData>
  <mergeCells count="12">
    <mergeCell ref="B2:J2"/>
    <mergeCell ref="D3:I3"/>
    <mergeCell ref="J3:O3"/>
    <mergeCell ref="P3:P5"/>
    <mergeCell ref="Q3:R3"/>
    <mergeCell ref="Q4:Q5"/>
    <mergeCell ref="R4:R5"/>
    <mergeCell ref="J4:L4"/>
    <mergeCell ref="M4:O4"/>
    <mergeCell ref="G4:I4"/>
    <mergeCell ref="D4:F4"/>
    <mergeCell ref="B5:C5"/>
  </mergeCells>
  <pageMargins left="0.7" right="0.7" top="0.75" bottom="0.75" header="0.3" footer="0.3"/>
  <ignoredErrors>
    <ignoredError sqref="B6:B27"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C3160-9418-4CA9-A494-D688AD2BF550}">
  <sheetPr codeName="Ark12"/>
  <dimension ref="B1:J10"/>
  <sheetViews>
    <sheetView workbookViewId="0">
      <selection activeCell="D7" sqref="D7"/>
    </sheetView>
  </sheetViews>
  <sheetFormatPr defaultColWidth="9" defaultRowHeight="12.75" x14ac:dyDescent="0.2"/>
  <cols>
    <col min="1" max="1" width="3.625" style="14" customWidth="1"/>
    <col min="2" max="2" width="5.625" style="85" customWidth="1"/>
    <col min="3" max="3" width="37.625" style="14" customWidth="1"/>
    <col min="4" max="5" width="12.875" style="14" customWidth="1"/>
    <col min="6" max="6" width="20.875" style="14" customWidth="1"/>
    <col min="7" max="9" width="12.875" style="14" customWidth="1"/>
    <col min="10" max="16384" width="9" style="14"/>
  </cols>
  <sheetData>
    <row r="1" spans="2:10" ht="21" customHeight="1" x14ac:dyDescent="0.2"/>
    <row r="2" spans="2:10" ht="48" customHeight="1" x14ac:dyDescent="0.2">
      <c r="B2" s="843" t="s">
        <v>510</v>
      </c>
      <c r="C2" s="843"/>
      <c r="D2" s="843"/>
      <c r="E2" s="843"/>
      <c r="F2" s="843"/>
      <c r="G2" s="843"/>
      <c r="H2" s="843"/>
      <c r="I2" s="843"/>
      <c r="J2" s="843"/>
    </row>
    <row r="3" spans="2:10" x14ac:dyDescent="0.2">
      <c r="B3" s="378"/>
      <c r="C3" s="379"/>
      <c r="D3" s="881" t="s">
        <v>30</v>
      </c>
      <c r="E3" s="881"/>
      <c r="F3" s="881"/>
      <c r="G3" s="881"/>
      <c r="H3" s="881"/>
      <c r="I3" s="881"/>
    </row>
    <row r="4" spans="2:10" ht="32.25" customHeight="1" x14ac:dyDescent="0.2">
      <c r="B4" s="176" t="s">
        <v>1489</v>
      </c>
      <c r="C4" s="380"/>
      <c r="D4" s="381" t="s">
        <v>31</v>
      </c>
      <c r="E4" s="381" t="s">
        <v>32</v>
      </c>
      <c r="F4" s="381" t="s">
        <v>33</v>
      </c>
      <c r="G4" s="381" t="s">
        <v>34</v>
      </c>
      <c r="H4" s="381" t="s">
        <v>35</v>
      </c>
      <c r="I4" s="381" t="s">
        <v>4</v>
      </c>
    </row>
    <row r="5" spans="2:10" ht="15" customHeight="1" x14ac:dyDescent="0.2">
      <c r="B5" s="89">
        <v>1</v>
      </c>
      <c r="C5" s="93" t="s">
        <v>42</v>
      </c>
      <c r="D5" s="382">
        <v>98057.828230011684</v>
      </c>
      <c r="E5" s="382">
        <v>58895.337208697281</v>
      </c>
      <c r="F5" s="382">
        <v>14110.168393934986</v>
      </c>
      <c r="G5" s="382">
        <v>29567.746784687341</v>
      </c>
      <c r="H5" s="382">
        <v>1899.1604027523799</v>
      </c>
      <c r="I5" s="382">
        <v>202530.24102008366</v>
      </c>
    </row>
    <row r="6" spans="2:10" ht="15" customHeight="1" x14ac:dyDescent="0.2">
      <c r="B6" s="89">
        <v>2</v>
      </c>
      <c r="C6" s="93" t="s">
        <v>36</v>
      </c>
      <c r="D6" s="383"/>
      <c r="E6" s="383"/>
      <c r="F6" s="383"/>
      <c r="G6" s="383"/>
      <c r="H6" s="383"/>
      <c r="I6" s="383">
        <v>0</v>
      </c>
    </row>
    <row r="7" spans="2:10" ht="15" customHeight="1" x14ac:dyDescent="0.2">
      <c r="B7" s="148">
        <v>3</v>
      </c>
      <c r="C7" s="121" t="s">
        <v>4</v>
      </c>
      <c r="D7" s="384">
        <v>98057.828230011684</v>
      </c>
      <c r="E7" s="384">
        <v>58895.337208697281</v>
      </c>
      <c r="F7" s="384">
        <v>14110.168393934986</v>
      </c>
      <c r="G7" s="384">
        <v>29567.746784687341</v>
      </c>
      <c r="H7" s="384">
        <v>1899.1604027523799</v>
      </c>
      <c r="I7" s="384">
        <v>202530.24102008366</v>
      </c>
    </row>
    <row r="10" spans="2:10" x14ac:dyDescent="0.2">
      <c r="I10" s="149"/>
    </row>
  </sheetData>
  <mergeCells count="2">
    <mergeCell ref="B2:J2"/>
    <mergeCell ref="D3:I3"/>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BB435-2886-4071-870F-CB14CC46961E}">
  <sheetPr codeName="Ark15"/>
  <dimension ref="B1:K19"/>
  <sheetViews>
    <sheetView showGridLines="0" zoomScaleNormal="100" workbookViewId="0"/>
  </sheetViews>
  <sheetFormatPr defaultColWidth="9" defaultRowHeight="12.75" x14ac:dyDescent="0.2"/>
  <cols>
    <col min="1" max="1" width="3.625" style="11" customWidth="1"/>
    <col min="2" max="2" width="9" style="11"/>
    <col min="3" max="3" width="28.75" style="11" customWidth="1"/>
    <col min="4" max="4" width="10.25" style="11" customWidth="1"/>
    <col min="5" max="5" width="17.75" style="11" customWidth="1"/>
    <col min="6" max="7" width="12.625" style="11" customWidth="1"/>
    <col min="8" max="8" width="13" style="11" customWidth="1"/>
    <col min="9" max="9" width="11.75" style="11" customWidth="1"/>
    <col min="10" max="10" width="12.625" style="11" customWidth="1"/>
    <col min="11" max="11" width="21.875" style="11" customWidth="1"/>
    <col min="12" max="12" width="12.5" style="11" customWidth="1"/>
    <col min="13" max="13" width="10.25" style="11" customWidth="1"/>
    <col min="14" max="14" width="18.375" style="11" customWidth="1"/>
    <col min="15" max="15" width="15.5" style="11" customWidth="1"/>
    <col min="16" max="16" width="13.25" style="11" customWidth="1"/>
    <col min="17" max="18" width="13" style="11" customWidth="1"/>
    <col min="19" max="16384" width="9" style="11"/>
  </cols>
  <sheetData>
    <row r="1" spans="2:11" ht="21" customHeight="1" x14ac:dyDescent="0.2"/>
    <row r="2" spans="2:11" ht="48" customHeight="1" x14ac:dyDescent="0.2">
      <c r="B2" s="843" t="s">
        <v>506</v>
      </c>
      <c r="C2" s="843"/>
      <c r="D2" s="843"/>
      <c r="E2" s="843"/>
      <c r="F2" s="843"/>
      <c r="G2" s="843"/>
      <c r="H2" s="843"/>
      <c r="I2" s="843"/>
      <c r="J2" s="843"/>
    </row>
    <row r="3" spans="2:11" ht="57.75" customHeight="1" x14ac:dyDescent="0.2">
      <c r="B3" s="882" t="s">
        <v>1489</v>
      </c>
      <c r="C3" s="856"/>
      <c r="D3" s="852" t="s">
        <v>344</v>
      </c>
      <c r="E3" s="845"/>
      <c r="F3" s="845"/>
      <c r="G3" s="853"/>
      <c r="H3" s="852" t="s">
        <v>345</v>
      </c>
      <c r="I3" s="853"/>
      <c r="J3" s="854" t="s">
        <v>346</v>
      </c>
      <c r="K3" s="855"/>
    </row>
    <row r="4" spans="2:11" ht="21" customHeight="1" x14ac:dyDescent="0.2">
      <c r="B4" s="882"/>
      <c r="C4" s="856"/>
      <c r="D4" s="874" t="s">
        <v>347</v>
      </c>
      <c r="E4" s="874" t="s">
        <v>348</v>
      </c>
      <c r="F4" s="867"/>
      <c r="G4" s="876"/>
      <c r="H4" s="873" t="s">
        <v>349</v>
      </c>
      <c r="I4" s="873" t="s">
        <v>350</v>
      </c>
      <c r="J4" s="871"/>
      <c r="K4" s="867" t="s">
        <v>351</v>
      </c>
    </row>
    <row r="5" spans="2:11" ht="88.5" customHeight="1" x14ac:dyDescent="0.2">
      <c r="B5" s="883"/>
      <c r="C5" s="884"/>
      <c r="D5" s="854"/>
      <c r="E5" s="385"/>
      <c r="F5" s="386" t="s">
        <v>40</v>
      </c>
      <c r="G5" s="386" t="s">
        <v>41</v>
      </c>
      <c r="H5" s="872"/>
      <c r="I5" s="872"/>
      <c r="J5" s="872"/>
      <c r="K5" s="855"/>
    </row>
    <row r="6" spans="2:11" ht="24" x14ac:dyDescent="0.2">
      <c r="B6" s="387" t="s">
        <v>516</v>
      </c>
      <c r="C6" s="388" t="s">
        <v>519</v>
      </c>
      <c r="D6" s="389"/>
      <c r="E6" s="390"/>
      <c r="F6" s="391"/>
      <c r="G6" s="392"/>
      <c r="H6" s="391"/>
      <c r="I6" s="392"/>
      <c r="J6" s="390"/>
      <c r="K6" s="391"/>
    </row>
    <row r="7" spans="2:11" ht="15" customHeight="1" x14ac:dyDescent="0.2">
      <c r="B7" s="393" t="s">
        <v>512</v>
      </c>
      <c r="C7" s="394" t="s">
        <v>42</v>
      </c>
      <c r="D7" s="389">
        <v>50900151.376430005</v>
      </c>
      <c r="E7" s="390">
        <v>384180492.04825997</v>
      </c>
      <c r="F7" s="391">
        <v>384180492.04825997</v>
      </c>
      <c r="G7" s="392">
        <v>377279676.21325994</v>
      </c>
      <c r="H7" s="391">
        <v>8593320.962199999</v>
      </c>
      <c r="I7" s="392">
        <v>223524736.85010004</v>
      </c>
      <c r="J7" s="390">
        <v>123925160.39799997</v>
      </c>
      <c r="K7" s="391">
        <v>57309535.806199983</v>
      </c>
    </row>
    <row r="8" spans="2:11" ht="15" customHeight="1" x14ac:dyDescent="0.2">
      <c r="B8" s="369" t="s">
        <v>513</v>
      </c>
      <c r="C8" s="373" t="s">
        <v>352</v>
      </c>
      <c r="D8" s="395">
        <v>0</v>
      </c>
      <c r="E8" s="396">
        <v>0</v>
      </c>
      <c r="F8" s="397">
        <v>0</v>
      </c>
      <c r="G8" s="398">
        <v>0</v>
      </c>
      <c r="H8" s="397">
        <v>0</v>
      </c>
      <c r="I8" s="398">
        <v>0</v>
      </c>
      <c r="J8" s="396">
        <v>0</v>
      </c>
      <c r="K8" s="397">
        <v>0</v>
      </c>
    </row>
    <row r="9" spans="2:11" ht="15" customHeight="1" x14ac:dyDescent="0.2">
      <c r="B9" s="369" t="s">
        <v>514</v>
      </c>
      <c r="C9" s="373" t="s">
        <v>353</v>
      </c>
      <c r="D9" s="395">
        <v>0</v>
      </c>
      <c r="E9" s="396">
        <v>0</v>
      </c>
      <c r="F9" s="397">
        <v>0</v>
      </c>
      <c r="G9" s="398">
        <v>0</v>
      </c>
      <c r="H9" s="397">
        <v>0</v>
      </c>
      <c r="I9" s="398">
        <v>0</v>
      </c>
      <c r="J9" s="396">
        <v>0</v>
      </c>
      <c r="K9" s="397">
        <v>0</v>
      </c>
    </row>
    <row r="10" spans="2:11" ht="15" customHeight="1" x14ac:dyDescent="0.2">
      <c r="B10" s="369" t="s">
        <v>515</v>
      </c>
      <c r="C10" s="373" t="s">
        <v>29</v>
      </c>
      <c r="D10" s="395">
        <v>0</v>
      </c>
      <c r="E10" s="396">
        <v>0</v>
      </c>
      <c r="F10" s="397">
        <v>0</v>
      </c>
      <c r="G10" s="398">
        <v>0</v>
      </c>
      <c r="H10" s="397">
        <v>0</v>
      </c>
      <c r="I10" s="398">
        <v>0</v>
      </c>
      <c r="J10" s="396">
        <v>0</v>
      </c>
      <c r="K10" s="397">
        <v>0</v>
      </c>
    </row>
    <row r="11" spans="2:11" ht="15" customHeight="1" x14ac:dyDescent="0.2">
      <c r="B11" s="369" t="s">
        <v>516</v>
      </c>
      <c r="C11" s="373" t="s">
        <v>354</v>
      </c>
      <c r="D11" s="395">
        <v>0</v>
      </c>
      <c r="E11" s="396">
        <v>33636027.594149999</v>
      </c>
      <c r="F11" s="397">
        <v>33636027.594149999</v>
      </c>
      <c r="G11" s="398">
        <v>33635990.174149998</v>
      </c>
      <c r="H11" s="397">
        <v>0</v>
      </c>
      <c r="I11" s="398">
        <v>15067980.019200001</v>
      </c>
      <c r="J11" s="396">
        <v>8151362.0741999997</v>
      </c>
      <c r="K11" s="397">
        <v>4075681.0370999998</v>
      </c>
    </row>
    <row r="12" spans="2:11" ht="15" customHeight="1" x14ac:dyDescent="0.2">
      <c r="B12" s="369" t="s">
        <v>517</v>
      </c>
      <c r="C12" s="373" t="s">
        <v>355</v>
      </c>
      <c r="D12" s="395">
        <v>38468182.510000005</v>
      </c>
      <c r="E12" s="396">
        <v>281016645.49943995</v>
      </c>
      <c r="F12" s="397">
        <v>281016645.49943995</v>
      </c>
      <c r="G12" s="398">
        <v>278690607.11943996</v>
      </c>
      <c r="H12" s="397">
        <v>7501152.4205</v>
      </c>
      <c r="I12" s="398">
        <v>150675911.71520004</v>
      </c>
      <c r="J12" s="396">
        <v>92897550.37909998</v>
      </c>
      <c r="K12" s="397">
        <v>42244207.784699991</v>
      </c>
    </row>
    <row r="13" spans="2:11" ht="15" customHeight="1" x14ac:dyDescent="0.2">
      <c r="B13" s="369" t="s">
        <v>518</v>
      </c>
      <c r="C13" s="373" t="s">
        <v>356</v>
      </c>
      <c r="D13" s="395">
        <v>12431968.866429999</v>
      </c>
      <c r="E13" s="396">
        <v>69527818.954669982</v>
      </c>
      <c r="F13" s="397">
        <v>69527818.954669982</v>
      </c>
      <c r="G13" s="398">
        <v>64953078.919669993</v>
      </c>
      <c r="H13" s="397">
        <v>1092168.5416999997</v>
      </c>
      <c r="I13" s="398">
        <v>57780845.115699992</v>
      </c>
      <c r="J13" s="396">
        <v>22876247.944699988</v>
      </c>
      <c r="K13" s="397">
        <v>10989646.984399993</v>
      </c>
    </row>
    <row r="14" spans="2:11" ht="15" customHeight="1" x14ac:dyDescent="0.2">
      <c r="B14" s="393" t="s">
        <v>520</v>
      </c>
      <c r="C14" s="394" t="s">
        <v>357</v>
      </c>
      <c r="D14" s="389"/>
      <c r="E14" s="390"/>
      <c r="F14" s="391"/>
      <c r="G14" s="392"/>
      <c r="H14" s="391"/>
      <c r="I14" s="392"/>
      <c r="J14" s="390">
        <v>0</v>
      </c>
      <c r="K14" s="391"/>
    </row>
    <row r="15" spans="2:11" ht="15" customHeight="1" x14ac:dyDescent="0.2">
      <c r="B15" s="369" t="s">
        <v>521</v>
      </c>
      <c r="C15" s="370" t="s">
        <v>358</v>
      </c>
      <c r="D15" s="395">
        <v>17048972.330200002</v>
      </c>
      <c r="E15" s="396">
        <v>53140034.349200003</v>
      </c>
      <c r="F15" s="397">
        <v>53140034.349200003</v>
      </c>
      <c r="G15" s="398">
        <v>52250545.296800002</v>
      </c>
      <c r="H15" s="397">
        <v>-8850.7858000000015</v>
      </c>
      <c r="I15" s="398">
        <v>11120198.678799994</v>
      </c>
      <c r="J15" s="396">
        <v>0</v>
      </c>
      <c r="K15" s="397">
        <v>0</v>
      </c>
    </row>
    <row r="16" spans="2:11" ht="15" customHeight="1" x14ac:dyDescent="0.2">
      <c r="B16" s="375">
        <v>100</v>
      </c>
      <c r="C16" s="399" t="s">
        <v>4</v>
      </c>
      <c r="D16" s="400">
        <v>67949123.706630006</v>
      </c>
      <c r="E16" s="401">
        <v>437320526.39745998</v>
      </c>
      <c r="F16" s="402">
        <v>437320526.39745998</v>
      </c>
      <c r="G16" s="403">
        <v>429530221.51005995</v>
      </c>
      <c r="H16" s="402">
        <v>8584470.1763999984</v>
      </c>
      <c r="I16" s="403">
        <v>234644935.52890003</v>
      </c>
      <c r="J16" s="401">
        <v>123925160.39799997</v>
      </c>
      <c r="K16" s="402">
        <v>57309535.806199983</v>
      </c>
    </row>
    <row r="17" s="11" customFormat="1" x14ac:dyDescent="0.2"/>
    <row r="18" s="11" customFormat="1" x14ac:dyDescent="0.2"/>
    <row r="19" s="11" customFormat="1" x14ac:dyDescent="0.2"/>
  </sheetData>
  <mergeCells count="11">
    <mergeCell ref="E4:G4"/>
    <mergeCell ref="J4:J5"/>
    <mergeCell ref="K4:K5"/>
    <mergeCell ref="B2:J2"/>
    <mergeCell ref="B3:C5"/>
    <mergeCell ref="D3:G3"/>
    <mergeCell ref="H3:I3"/>
    <mergeCell ref="J3:K3"/>
    <mergeCell ref="D4:D5"/>
    <mergeCell ref="H4:H5"/>
    <mergeCell ref="I4:I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84D19-F657-4AC7-BAFD-CFAB3CACC29A}">
  <dimension ref="B1:O30"/>
  <sheetViews>
    <sheetView showGridLines="0" zoomScaleNormal="100" workbookViewId="0">
      <selection activeCell="D13" sqref="D13"/>
    </sheetView>
  </sheetViews>
  <sheetFormatPr defaultColWidth="9" defaultRowHeight="12.75" x14ac:dyDescent="0.2"/>
  <cols>
    <col min="1" max="1" width="3.625" style="14" customWidth="1"/>
    <col min="2" max="2" width="9" style="14"/>
    <col min="3" max="3" width="25.875" style="14" customWidth="1"/>
    <col min="4" max="4" width="10.25" style="14" customWidth="1"/>
    <col min="5" max="5" width="17.75" style="14" customWidth="1"/>
    <col min="6" max="6" width="15.625" style="14" customWidth="1"/>
    <col min="7" max="7" width="9.25" style="14" customWidth="1"/>
    <col min="8" max="8" width="13" style="14" customWidth="1"/>
    <col min="9" max="9" width="11.75" style="14" customWidth="1"/>
    <col min="10" max="10" width="12.625" style="14" customWidth="1"/>
    <col min="11" max="11" width="13.25" style="14" customWidth="1"/>
    <col min="12" max="12" width="12.5" style="14" customWidth="1"/>
    <col min="13" max="13" width="10.25" style="14" customWidth="1"/>
    <col min="14" max="14" width="18.375" style="14" customWidth="1"/>
    <col min="15" max="15" width="15.5" style="14" customWidth="1"/>
    <col min="16" max="16" width="13.25" style="14" customWidth="1"/>
    <col min="17" max="17" width="13" style="14" customWidth="1"/>
    <col min="18" max="16384" width="9" style="14"/>
  </cols>
  <sheetData>
    <row r="1" spans="2:15" ht="21" customHeight="1" x14ac:dyDescent="0.2"/>
    <row r="2" spans="2:15" ht="48" customHeight="1" x14ac:dyDescent="0.2">
      <c r="B2" s="846" t="s">
        <v>1064</v>
      </c>
      <c r="C2" s="846"/>
      <c r="D2" s="846"/>
      <c r="E2" s="846"/>
      <c r="F2" s="846"/>
      <c r="G2" s="846"/>
      <c r="H2" s="846"/>
      <c r="I2" s="846"/>
      <c r="J2" s="846"/>
    </row>
    <row r="3" spans="2:15" x14ac:dyDescent="0.2">
      <c r="B3" s="404"/>
      <c r="C3" s="405"/>
      <c r="D3" s="852" t="s">
        <v>359</v>
      </c>
      <c r="E3" s="845"/>
      <c r="F3" s="845"/>
      <c r="G3" s="855"/>
      <c r="H3" s="845"/>
      <c r="I3" s="845"/>
      <c r="J3" s="845"/>
      <c r="K3" s="845"/>
      <c r="L3" s="845"/>
      <c r="M3" s="845"/>
      <c r="N3" s="845"/>
      <c r="O3" s="845"/>
    </row>
    <row r="4" spans="2:15" x14ac:dyDescent="0.2">
      <c r="B4" s="385"/>
      <c r="C4" s="406"/>
      <c r="D4" s="404"/>
      <c r="E4" s="877" t="s">
        <v>360</v>
      </c>
      <c r="F4" s="877"/>
      <c r="G4" s="404"/>
      <c r="H4" s="877" t="s">
        <v>361</v>
      </c>
      <c r="I4" s="877"/>
      <c r="J4" s="877"/>
      <c r="K4" s="877"/>
      <c r="L4" s="877"/>
      <c r="M4" s="877"/>
      <c r="N4" s="877"/>
      <c r="O4" s="877"/>
    </row>
    <row r="5" spans="2:15" ht="39" customHeight="1" x14ac:dyDescent="0.2">
      <c r="B5" s="385"/>
      <c r="C5" s="406"/>
      <c r="D5" s="407"/>
      <c r="E5" s="874" t="s">
        <v>1054</v>
      </c>
      <c r="F5" s="876" t="s">
        <v>1055</v>
      </c>
      <c r="G5" s="87"/>
      <c r="H5" s="854" t="s">
        <v>1056</v>
      </c>
      <c r="I5" s="847" t="s">
        <v>1057</v>
      </c>
      <c r="J5" s="847" t="s">
        <v>1058</v>
      </c>
      <c r="K5" s="847" t="s">
        <v>1059</v>
      </c>
      <c r="L5" s="847" t="s">
        <v>1060</v>
      </c>
      <c r="M5" s="847" t="s">
        <v>1061</v>
      </c>
      <c r="N5" s="847" t="s">
        <v>1062</v>
      </c>
      <c r="O5" s="874" t="s">
        <v>40</v>
      </c>
    </row>
    <row r="6" spans="2:15" x14ac:dyDescent="0.2">
      <c r="B6" s="385"/>
      <c r="C6" s="406"/>
      <c r="D6" s="408"/>
      <c r="E6" s="854"/>
      <c r="F6" s="885"/>
      <c r="G6" s="409"/>
      <c r="H6" s="854"/>
      <c r="I6" s="847"/>
      <c r="J6" s="847"/>
      <c r="K6" s="847"/>
      <c r="L6" s="847"/>
      <c r="M6" s="847"/>
      <c r="N6" s="847"/>
      <c r="O6" s="854"/>
    </row>
    <row r="7" spans="2:15" ht="15" customHeight="1" x14ac:dyDescent="0.2">
      <c r="B7" s="883" t="s">
        <v>1489</v>
      </c>
      <c r="C7" s="884"/>
      <c r="D7" s="385"/>
      <c r="E7" s="854"/>
      <c r="F7" s="886"/>
      <c r="G7" s="130"/>
      <c r="H7" s="875"/>
      <c r="I7" s="847"/>
      <c r="J7" s="847"/>
      <c r="K7" s="847"/>
      <c r="L7" s="847"/>
      <c r="M7" s="847"/>
      <c r="N7" s="847"/>
      <c r="O7" s="875"/>
    </row>
    <row r="8" spans="2:15" ht="24" x14ac:dyDescent="0.2">
      <c r="B8" s="361" t="s">
        <v>511</v>
      </c>
      <c r="C8" s="362" t="s">
        <v>519</v>
      </c>
      <c r="D8" s="410"/>
      <c r="E8" s="401"/>
      <c r="F8" s="400"/>
      <c r="G8" s="402"/>
      <c r="H8" s="401"/>
      <c r="I8" s="400"/>
      <c r="J8" s="400"/>
      <c r="K8" s="400"/>
      <c r="L8" s="400"/>
      <c r="M8" s="400"/>
      <c r="N8" s="403"/>
      <c r="O8" s="402"/>
    </row>
    <row r="9" spans="2:15" ht="15" customHeight="1" x14ac:dyDescent="0.2">
      <c r="B9" s="365" t="s">
        <v>512</v>
      </c>
      <c r="C9" s="366" t="s">
        <v>42</v>
      </c>
      <c r="D9" s="411">
        <v>95904512541.852936</v>
      </c>
      <c r="E9" s="401">
        <v>95895513992.202148</v>
      </c>
      <c r="F9" s="400">
        <v>8998549.6507899966</v>
      </c>
      <c r="G9" s="402">
        <v>1203117731.0823398</v>
      </c>
      <c r="H9" s="401">
        <v>1191549682.8757999</v>
      </c>
      <c r="I9" s="400">
        <v>4905782.1865399992</v>
      </c>
      <c r="J9" s="400">
        <v>4265424.379999999</v>
      </c>
      <c r="K9" s="400">
        <v>1702853.3200000005</v>
      </c>
      <c r="L9" s="400">
        <v>0</v>
      </c>
      <c r="M9" s="400">
        <v>0</v>
      </c>
      <c r="N9" s="403">
        <v>0</v>
      </c>
      <c r="O9" s="402">
        <v>1203117731.0823398</v>
      </c>
    </row>
    <row r="10" spans="2:15" ht="15" customHeight="1" x14ac:dyDescent="0.2">
      <c r="B10" s="369" t="s">
        <v>513</v>
      </c>
      <c r="C10" s="370" t="s">
        <v>352</v>
      </c>
      <c r="D10" s="395">
        <v>0</v>
      </c>
      <c r="E10" s="396">
        <v>0</v>
      </c>
      <c r="F10" s="412">
        <v>0</v>
      </c>
      <c r="G10" s="397">
        <v>0</v>
      </c>
      <c r="H10" s="396">
        <v>0</v>
      </c>
      <c r="I10" s="412">
        <v>0</v>
      </c>
      <c r="J10" s="412">
        <v>0</v>
      </c>
      <c r="K10" s="412">
        <v>0</v>
      </c>
      <c r="L10" s="412">
        <v>0</v>
      </c>
      <c r="M10" s="412">
        <v>0</v>
      </c>
      <c r="N10" s="398">
        <v>0</v>
      </c>
      <c r="O10" s="397">
        <v>0</v>
      </c>
    </row>
    <row r="11" spans="2:15" ht="15" customHeight="1" x14ac:dyDescent="0.2">
      <c r="B11" s="369" t="s">
        <v>514</v>
      </c>
      <c r="C11" s="370" t="s">
        <v>353</v>
      </c>
      <c r="D11" s="395">
        <v>523018367.93000001</v>
      </c>
      <c r="E11" s="396">
        <v>523018367.93000001</v>
      </c>
      <c r="F11" s="412">
        <v>0</v>
      </c>
      <c r="G11" s="397">
        <v>0</v>
      </c>
      <c r="H11" s="396">
        <v>0</v>
      </c>
      <c r="I11" s="412">
        <v>0</v>
      </c>
      <c r="J11" s="412">
        <v>0</v>
      </c>
      <c r="K11" s="412">
        <v>0</v>
      </c>
      <c r="L11" s="412">
        <v>0</v>
      </c>
      <c r="M11" s="412">
        <v>0</v>
      </c>
      <c r="N11" s="398">
        <v>0</v>
      </c>
      <c r="O11" s="397">
        <v>0</v>
      </c>
    </row>
    <row r="12" spans="2:15" ht="15" customHeight="1" x14ac:dyDescent="0.2">
      <c r="B12" s="369" t="s">
        <v>515</v>
      </c>
      <c r="C12" s="370" t="s">
        <v>29</v>
      </c>
      <c r="D12" s="395">
        <v>1005695216.0172</v>
      </c>
      <c r="E12" s="396">
        <v>1005695216.0172</v>
      </c>
      <c r="F12" s="412">
        <v>0</v>
      </c>
      <c r="G12" s="397">
        <v>0</v>
      </c>
      <c r="H12" s="396">
        <v>0</v>
      </c>
      <c r="I12" s="412">
        <v>0</v>
      </c>
      <c r="J12" s="412">
        <v>0</v>
      </c>
      <c r="K12" s="412">
        <v>0</v>
      </c>
      <c r="L12" s="412">
        <v>0</v>
      </c>
      <c r="M12" s="412">
        <v>0</v>
      </c>
      <c r="N12" s="398">
        <v>0</v>
      </c>
      <c r="O12" s="397">
        <v>0</v>
      </c>
    </row>
    <row r="13" spans="2:15" ht="15" customHeight="1" x14ac:dyDescent="0.2">
      <c r="B13" s="369" t="s">
        <v>516</v>
      </c>
      <c r="C13" s="370" t="s">
        <v>354</v>
      </c>
      <c r="D13" s="395">
        <v>26996055090.476097</v>
      </c>
      <c r="E13" s="396">
        <v>26996049372.806099</v>
      </c>
      <c r="F13" s="412">
        <v>5717.6700000000019</v>
      </c>
      <c r="G13" s="397">
        <v>79509259.91415</v>
      </c>
      <c r="H13" s="396">
        <v>79506033.504150003</v>
      </c>
      <c r="I13" s="412">
        <v>0</v>
      </c>
      <c r="J13" s="412">
        <v>3226.41</v>
      </c>
      <c r="K13" s="412">
        <v>0</v>
      </c>
      <c r="L13" s="412">
        <v>0</v>
      </c>
      <c r="M13" s="412">
        <v>0</v>
      </c>
      <c r="N13" s="398">
        <v>0</v>
      </c>
      <c r="O13" s="397">
        <v>79509259.91415</v>
      </c>
    </row>
    <row r="14" spans="2:15" ht="15" customHeight="1" x14ac:dyDescent="0.2">
      <c r="B14" s="369" t="s">
        <v>517</v>
      </c>
      <c r="C14" s="370" t="s">
        <v>355</v>
      </c>
      <c r="D14" s="395">
        <v>54055878537.824326</v>
      </c>
      <c r="E14" s="396">
        <v>54055856532.604324</v>
      </c>
      <c r="F14" s="412">
        <v>22005.22</v>
      </c>
      <c r="G14" s="397">
        <v>1003029924.1168998</v>
      </c>
      <c r="H14" s="396">
        <v>1003029924.1168998</v>
      </c>
      <c r="I14" s="412">
        <v>0</v>
      </c>
      <c r="J14" s="412">
        <v>0</v>
      </c>
      <c r="K14" s="412">
        <v>0</v>
      </c>
      <c r="L14" s="412">
        <v>0</v>
      </c>
      <c r="M14" s="412">
        <v>0</v>
      </c>
      <c r="N14" s="398">
        <v>0</v>
      </c>
      <c r="O14" s="397">
        <v>1003029924.1168998</v>
      </c>
    </row>
    <row r="15" spans="2:15" ht="15" customHeight="1" x14ac:dyDescent="0.2">
      <c r="B15" s="369" t="s">
        <v>518</v>
      </c>
      <c r="C15" s="413" t="s">
        <v>1063</v>
      </c>
      <c r="D15" s="395">
        <v>43892669427.177589</v>
      </c>
      <c r="E15" s="396">
        <v>43892647421.957588</v>
      </c>
      <c r="F15" s="412">
        <v>22005.22</v>
      </c>
      <c r="G15" s="397">
        <v>1003029924.1168998</v>
      </c>
      <c r="H15" s="396">
        <v>1003029924.1168998</v>
      </c>
      <c r="I15" s="412">
        <v>0</v>
      </c>
      <c r="J15" s="412">
        <v>0</v>
      </c>
      <c r="K15" s="412">
        <v>0</v>
      </c>
      <c r="L15" s="412">
        <v>0</v>
      </c>
      <c r="M15" s="412">
        <v>0</v>
      </c>
      <c r="N15" s="398">
        <v>0</v>
      </c>
      <c r="O15" s="397">
        <v>1003029924.1168998</v>
      </c>
    </row>
    <row r="16" spans="2:15" ht="15" customHeight="1" x14ac:dyDescent="0.2">
      <c r="B16" s="369" t="s">
        <v>520</v>
      </c>
      <c r="C16" s="370" t="s">
        <v>356</v>
      </c>
      <c r="D16" s="395">
        <v>13323865329.60532</v>
      </c>
      <c r="E16" s="396">
        <v>13314894502.84453</v>
      </c>
      <c r="F16" s="412">
        <v>8970826.760789996</v>
      </c>
      <c r="G16" s="397">
        <v>120578547.05128998</v>
      </c>
      <c r="H16" s="396">
        <v>109013725.25474998</v>
      </c>
      <c r="I16" s="412">
        <v>4905782.1865399992</v>
      </c>
      <c r="J16" s="412">
        <v>4262197.9699999988</v>
      </c>
      <c r="K16" s="412">
        <v>1702853.3200000005</v>
      </c>
      <c r="L16" s="412">
        <v>693988.32000000007</v>
      </c>
      <c r="M16" s="412">
        <v>0</v>
      </c>
      <c r="N16" s="398">
        <v>0</v>
      </c>
      <c r="O16" s="397">
        <v>120578547.05128998</v>
      </c>
    </row>
    <row r="17" spans="2:15" ht="15" customHeight="1" x14ac:dyDescent="0.2">
      <c r="B17" s="365" t="s">
        <v>521</v>
      </c>
      <c r="C17" s="366" t="s">
        <v>36</v>
      </c>
      <c r="D17" s="411"/>
      <c r="E17" s="401"/>
      <c r="F17" s="400"/>
      <c r="G17" s="402"/>
      <c r="H17" s="401"/>
      <c r="I17" s="400"/>
      <c r="J17" s="400"/>
      <c r="K17" s="400"/>
      <c r="L17" s="400"/>
      <c r="M17" s="400"/>
      <c r="N17" s="403"/>
      <c r="O17" s="402"/>
    </row>
    <row r="18" spans="2:15" ht="15" customHeight="1" x14ac:dyDescent="0.2">
      <c r="B18" s="374">
        <v>100</v>
      </c>
      <c r="C18" s="370" t="s">
        <v>352</v>
      </c>
      <c r="D18" s="414"/>
      <c r="E18" s="396"/>
      <c r="F18" s="412"/>
      <c r="G18" s="397"/>
      <c r="H18" s="396"/>
      <c r="I18" s="412"/>
      <c r="J18" s="412"/>
      <c r="K18" s="412"/>
      <c r="L18" s="412"/>
      <c r="M18" s="412"/>
      <c r="N18" s="398"/>
      <c r="O18" s="397"/>
    </row>
    <row r="19" spans="2:15" ht="15" customHeight="1" x14ac:dyDescent="0.2">
      <c r="B19" s="374">
        <v>110</v>
      </c>
      <c r="C19" s="370" t="s">
        <v>353</v>
      </c>
      <c r="D19" s="415"/>
      <c r="E19" s="396"/>
      <c r="F19" s="412"/>
      <c r="G19" s="397"/>
      <c r="H19" s="396"/>
      <c r="I19" s="412"/>
      <c r="J19" s="412"/>
      <c r="K19" s="412"/>
      <c r="L19" s="412"/>
      <c r="M19" s="412"/>
      <c r="N19" s="398"/>
      <c r="O19" s="397"/>
    </row>
    <row r="20" spans="2:15" ht="15" customHeight="1" x14ac:dyDescent="0.2">
      <c r="B20" s="374">
        <v>120</v>
      </c>
      <c r="C20" s="370" t="s">
        <v>29</v>
      </c>
      <c r="D20" s="415"/>
      <c r="E20" s="396"/>
      <c r="F20" s="412"/>
      <c r="G20" s="397"/>
      <c r="H20" s="396"/>
      <c r="I20" s="412"/>
      <c r="J20" s="412"/>
      <c r="K20" s="412"/>
      <c r="L20" s="412"/>
      <c r="M20" s="412"/>
      <c r="N20" s="398"/>
      <c r="O20" s="397"/>
    </row>
    <row r="21" spans="2:15" ht="15" customHeight="1" x14ac:dyDescent="0.2">
      <c r="B21" s="374">
        <v>130</v>
      </c>
      <c r="C21" s="370" t="s">
        <v>354</v>
      </c>
      <c r="D21" s="415"/>
      <c r="E21" s="396"/>
      <c r="F21" s="412"/>
      <c r="G21" s="397"/>
      <c r="H21" s="396"/>
      <c r="I21" s="412"/>
      <c r="J21" s="412"/>
      <c r="K21" s="412"/>
      <c r="L21" s="412"/>
      <c r="M21" s="412"/>
      <c r="N21" s="398"/>
      <c r="O21" s="397"/>
    </row>
    <row r="22" spans="2:15" ht="15" customHeight="1" x14ac:dyDescent="0.2">
      <c r="B22" s="374">
        <v>140</v>
      </c>
      <c r="C22" s="370" t="s">
        <v>355</v>
      </c>
      <c r="D22" s="416"/>
      <c r="E22" s="396"/>
      <c r="F22" s="412"/>
      <c r="G22" s="397"/>
      <c r="H22" s="396"/>
      <c r="I22" s="412"/>
      <c r="J22" s="412"/>
      <c r="K22" s="412"/>
      <c r="L22" s="412"/>
      <c r="M22" s="412"/>
      <c r="N22" s="398"/>
      <c r="O22" s="397"/>
    </row>
    <row r="23" spans="2:15" ht="15" customHeight="1" x14ac:dyDescent="0.2">
      <c r="B23" s="375">
        <v>150</v>
      </c>
      <c r="C23" s="366" t="s">
        <v>43</v>
      </c>
      <c r="D23" s="411">
        <v>72453137651.098419</v>
      </c>
      <c r="E23" s="417"/>
      <c r="F23" s="418"/>
      <c r="G23" s="402">
        <v>269576122.11790001</v>
      </c>
      <c r="H23" s="417"/>
      <c r="I23" s="418"/>
      <c r="J23" s="418"/>
      <c r="K23" s="418"/>
      <c r="L23" s="418"/>
      <c r="M23" s="418"/>
      <c r="N23" s="419"/>
      <c r="O23" s="402">
        <v>269576122.11790001</v>
      </c>
    </row>
    <row r="24" spans="2:15" ht="15" customHeight="1" x14ac:dyDescent="0.2">
      <c r="B24" s="374">
        <v>160</v>
      </c>
      <c r="C24" s="370" t="s">
        <v>352</v>
      </c>
      <c r="D24" s="395">
        <v>0</v>
      </c>
      <c r="E24" s="420"/>
      <c r="F24" s="421"/>
      <c r="G24" s="397">
        <v>0</v>
      </c>
      <c r="H24" s="420"/>
      <c r="I24" s="421"/>
      <c r="J24" s="421"/>
      <c r="K24" s="421"/>
      <c r="L24" s="421"/>
      <c r="M24" s="421"/>
      <c r="N24" s="422"/>
      <c r="O24" s="397">
        <v>0</v>
      </c>
    </row>
    <row r="25" spans="2:15" ht="15" customHeight="1" x14ac:dyDescent="0.2">
      <c r="B25" s="374">
        <v>170</v>
      </c>
      <c r="C25" s="370" t="s">
        <v>353</v>
      </c>
      <c r="D25" s="395">
        <v>104500751.64999999</v>
      </c>
      <c r="E25" s="420"/>
      <c r="F25" s="421"/>
      <c r="G25" s="397">
        <v>0</v>
      </c>
      <c r="H25" s="420"/>
      <c r="I25" s="421"/>
      <c r="J25" s="421"/>
      <c r="K25" s="421"/>
      <c r="L25" s="421"/>
      <c r="M25" s="421"/>
      <c r="N25" s="422"/>
      <c r="O25" s="397">
        <v>0</v>
      </c>
    </row>
    <row r="26" spans="2:15" ht="15" customHeight="1" x14ac:dyDescent="0.2">
      <c r="B26" s="374">
        <v>180</v>
      </c>
      <c r="C26" s="370" t="s">
        <v>29</v>
      </c>
      <c r="D26" s="395">
        <v>0</v>
      </c>
      <c r="E26" s="420"/>
      <c r="F26" s="421"/>
      <c r="G26" s="397">
        <v>0</v>
      </c>
      <c r="H26" s="420"/>
      <c r="I26" s="421"/>
      <c r="J26" s="421"/>
      <c r="K26" s="421"/>
      <c r="L26" s="421"/>
      <c r="M26" s="421"/>
      <c r="N26" s="422"/>
      <c r="O26" s="397">
        <v>0</v>
      </c>
    </row>
    <row r="27" spans="2:15" ht="15" customHeight="1" x14ac:dyDescent="0.2">
      <c r="B27" s="374">
        <v>190</v>
      </c>
      <c r="C27" s="370" t="s">
        <v>354</v>
      </c>
      <c r="D27" s="395">
        <v>7169330299.2511015</v>
      </c>
      <c r="E27" s="420"/>
      <c r="F27" s="421"/>
      <c r="G27" s="397">
        <v>14272322.470000001</v>
      </c>
      <c r="H27" s="420"/>
      <c r="I27" s="421"/>
      <c r="J27" s="421"/>
      <c r="K27" s="421"/>
      <c r="L27" s="421"/>
      <c r="M27" s="421"/>
      <c r="N27" s="422"/>
      <c r="O27" s="397">
        <v>14272322.470000001</v>
      </c>
    </row>
    <row r="28" spans="2:15" ht="15" customHeight="1" x14ac:dyDescent="0.2">
      <c r="B28" s="374">
        <v>200</v>
      </c>
      <c r="C28" s="370" t="s">
        <v>355</v>
      </c>
      <c r="D28" s="395">
        <v>50300395417.98111</v>
      </c>
      <c r="E28" s="420"/>
      <c r="F28" s="421"/>
      <c r="G28" s="397">
        <v>205403520.5729</v>
      </c>
      <c r="H28" s="420"/>
      <c r="I28" s="421"/>
      <c r="J28" s="421"/>
      <c r="K28" s="421"/>
      <c r="L28" s="421"/>
      <c r="M28" s="421"/>
      <c r="N28" s="422"/>
      <c r="O28" s="397">
        <v>205403520.5729</v>
      </c>
    </row>
    <row r="29" spans="2:15" ht="15" customHeight="1" x14ac:dyDescent="0.2">
      <c r="B29" s="374">
        <v>210</v>
      </c>
      <c r="C29" s="370" t="s">
        <v>356</v>
      </c>
      <c r="D29" s="395">
        <v>14878911182.216204</v>
      </c>
      <c r="E29" s="420"/>
      <c r="F29" s="421"/>
      <c r="G29" s="397">
        <v>49900279.075000003</v>
      </c>
      <c r="H29" s="420"/>
      <c r="I29" s="421"/>
      <c r="J29" s="421"/>
      <c r="K29" s="421"/>
      <c r="L29" s="421"/>
      <c r="M29" s="421"/>
      <c r="N29" s="422"/>
      <c r="O29" s="397">
        <v>49900279.075000003</v>
      </c>
    </row>
    <row r="30" spans="2:15" ht="15" customHeight="1" x14ac:dyDescent="0.2">
      <c r="B30" s="375">
        <v>220</v>
      </c>
      <c r="C30" s="366" t="s">
        <v>4</v>
      </c>
      <c r="D30" s="411">
        <v>168357650192.95135</v>
      </c>
      <c r="E30" s="401"/>
      <c r="F30" s="400"/>
      <c r="G30" s="402">
        <v>1472693853.2002397</v>
      </c>
      <c r="H30" s="401"/>
      <c r="I30" s="400"/>
      <c r="J30" s="400"/>
      <c r="K30" s="400"/>
      <c r="L30" s="400"/>
      <c r="M30" s="400"/>
      <c r="N30" s="403"/>
      <c r="O30" s="402">
        <v>1472693853.2002397</v>
      </c>
    </row>
  </sheetData>
  <mergeCells count="15">
    <mergeCell ref="B2:J2"/>
    <mergeCell ref="B7:C7"/>
    <mergeCell ref="D3:O3"/>
    <mergeCell ref="E4:F4"/>
    <mergeCell ref="H4:O4"/>
    <mergeCell ref="E5:E7"/>
    <mergeCell ref="F5:F7"/>
    <mergeCell ref="H5:H7"/>
    <mergeCell ref="I5:I7"/>
    <mergeCell ref="J5:J7"/>
    <mergeCell ref="K5:K7"/>
    <mergeCell ref="L5:L7"/>
    <mergeCell ref="M5:M7"/>
    <mergeCell ref="N5:N7"/>
    <mergeCell ref="O5:O7"/>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2C55-279B-4933-8062-58BC1CDD3326}">
  <sheetPr codeName="Ark66"/>
  <dimension ref="B1:I12"/>
  <sheetViews>
    <sheetView workbookViewId="0">
      <selection activeCell="E8" sqref="E8"/>
    </sheetView>
  </sheetViews>
  <sheetFormatPr defaultColWidth="9" defaultRowHeight="12.75" x14ac:dyDescent="0.2"/>
  <cols>
    <col min="1" max="1" width="3.625" style="11" customWidth="1"/>
    <col min="2" max="2" width="9" style="11"/>
    <col min="3" max="3" width="36.625" style="11" customWidth="1"/>
    <col min="4" max="4" width="9" style="11"/>
    <col min="5" max="9" width="14.375" style="11" customWidth="1"/>
    <col min="10" max="16384" width="9" style="11"/>
  </cols>
  <sheetData>
    <row r="1" spans="2:9" ht="21" customHeight="1" x14ac:dyDescent="0.2"/>
    <row r="2" spans="2:9" ht="48" customHeight="1" x14ac:dyDescent="0.2">
      <c r="B2" s="843" t="s">
        <v>694</v>
      </c>
      <c r="C2" s="843"/>
      <c r="D2" s="843"/>
      <c r="E2" s="843"/>
      <c r="F2" s="843"/>
      <c r="G2" s="843"/>
      <c r="H2" s="843"/>
      <c r="I2" s="843"/>
    </row>
    <row r="3" spans="2:9" ht="66.75" customHeight="1" x14ac:dyDescent="0.2">
      <c r="B3" s="176" t="s">
        <v>1489</v>
      </c>
      <c r="C3" s="380"/>
      <c r="D3" s="380"/>
      <c r="E3" s="854" t="s">
        <v>696</v>
      </c>
      <c r="F3" s="854" t="s">
        <v>697</v>
      </c>
      <c r="G3" s="855"/>
      <c r="H3" s="855"/>
      <c r="I3" s="855"/>
    </row>
    <row r="4" spans="2:9" ht="57" customHeight="1" x14ac:dyDescent="0.2">
      <c r="B4" s="176"/>
      <c r="C4" s="380"/>
      <c r="D4" s="380"/>
      <c r="E4" s="854"/>
      <c r="F4" s="385"/>
      <c r="G4" s="423" t="s">
        <v>698</v>
      </c>
      <c r="H4" s="423" t="s">
        <v>699</v>
      </c>
      <c r="I4" s="386" t="s">
        <v>700</v>
      </c>
    </row>
    <row r="5" spans="2:9" ht="15" customHeight="1" x14ac:dyDescent="0.2">
      <c r="B5" s="104">
        <v>1</v>
      </c>
      <c r="C5" s="424" t="s">
        <v>45</v>
      </c>
      <c r="D5" s="221"/>
      <c r="E5" s="221">
        <v>139691</v>
      </c>
      <c r="F5" s="221">
        <v>62839</v>
      </c>
      <c r="G5" s="221">
        <v>39768</v>
      </c>
      <c r="H5" s="221">
        <v>2136</v>
      </c>
      <c r="I5" s="221"/>
    </row>
    <row r="6" spans="2:9" ht="15" customHeight="1" x14ac:dyDescent="0.2">
      <c r="B6" s="104">
        <v>2</v>
      </c>
      <c r="C6" s="424" t="s">
        <v>46</v>
      </c>
      <c r="D6" s="221"/>
      <c r="E6" s="221"/>
      <c r="F6" s="221"/>
      <c r="G6" s="221"/>
      <c r="H6" s="221"/>
      <c r="I6" s="221"/>
    </row>
    <row r="7" spans="2:9" s="427" customFormat="1" ht="15" customHeight="1" x14ac:dyDescent="0.2">
      <c r="B7" s="189">
        <v>3</v>
      </c>
      <c r="C7" s="425" t="s">
        <v>37</v>
      </c>
      <c r="D7" s="426"/>
      <c r="E7" s="426">
        <f>SUM(E5:E6)</f>
        <v>139691</v>
      </c>
      <c r="F7" s="426">
        <f t="shared" ref="F7:H7" si="0">SUM(F5:F6)</f>
        <v>62839</v>
      </c>
      <c r="G7" s="426">
        <f t="shared" si="0"/>
        <v>39768</v>
      </c>
      <c r="H7" s="426">
        <f t="shared" si="0"/>
        <v>2136</v>
      </c>
      <c r="I7" s="426"/>
    </row>
    <row r="8" spans="2:9" s="427" customFormat="1" ht="15" customHeight="1" x14ac:dyDescent="0.2">
      <c r="B8" s="428">
        <v>4</v>
      </c>
      <c r="C8" s="429" t="s">
        <v>695</v>
      </c>
      <c r="D8" s="430"/>
      <c r="E8" s="430"/>
      <c r="F8" s="430"/>
      <c r="G8" s="430"/>
      <c r="H8" s="430"/>
      <c r="I8" s="430"/>
    </row>
    <row r="9" spans="2:9" ht="15" customHeight="1" thickBot="1" x14ac:dyDescent="0.25">
      <c r="B9" s="431" t="s">
        <v>334</v>
      </c>
      <c r="C9" s="432" t="s">
        <v>40</v>
      </c>
      <c r="D9" s="433"/>
      <c r="E9" s="433">
        <v>456</v>
      </c>
      <c r="F9" s="433">
        <v>726</v>
      </c>
      <c r="G9" s="433">
        <v>86</v>
      </c>
      <c r="H9" s="433">
        <v>169</v>
      </c>
      <c r="I9" s="433"/>
    </row>
    <row r="10" spans="2:9" x14ac:dyDescent="0.2">
      <c r="B10" s="104"/>
      <c r="C10" s="424"/>
      <c r="D10" s="221"/>
      <c r="E10" s="221"/>
    </row>
    <row r="11" spans="2:9" x14ac:dyDescent="0.2">
      <c r="B11" s="104"/>
      <c r="C11" s="424"/>
      <c r="D11" s="221"/>
      <c r="E11" s="221"/>
    </row>
    <row r="12" spans="2:9" x14ac:dyDescent="0.2">
      <c r="B12" s="104"/>
      <c r="C12" s="434"/>
      <c r="D12" s="221"/>
      <c r="E12" s="221"/>
    </row>
  </sheetData>
  <mergeCells count="3">
    <mergeCell ref="B2:I2"/>
    <mergeCell ref="E3:E4"/>
    <mergeCell ref="F3:I3"/>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44"/>
  <dimension ref="A1:N33"/>
  <sheetViews>
    <sheetView workbookViewId="0">
      <selection activeCell="D12" sqref="D12"/>
    </sheetView>
  </sheetViews>
  <sheetFormatPr defaultColWidth="9" defaultRowHeight="12.75" x14ac:dyDescent="0.2"/>
  <cols>
    <col min="1" max="1" width="3.625" style="11" customWidth="1"/>
    <col min="2" max="2" width="4" style="11" customWidth="1"/>
    <col min="3" max="3" width="53.875" style="11" customWidth="1"/>
    <col min="4" max="4" width="15.625" style="11" customWidth="1"/>
    <col min="5" max="5" width="16.625" style="11" customWidth="1"/>
    <col min="6" max="6" width="2.75" style="11" customWidth="1"/>
    <col min="7" max="7" width="15.625" style="11" customWidth="1"/>
    <col min="8" max="8" width="16.625" style="11" customWidth="1"/>
    <col min="9" max="9" width="2.5" style="11" customWidth="1"/>
    <col min="10" max="11" width="15.625" style="11" customWidth="1"/>
    <col min="12" max="12" width="14.25" style="11" customWidth="1"/>
    <col min="13" max="13" width="11.25" style="11" customWidth="1"/>
    <col min="14" max="16384" width="9" style="11"/>
  </cols>
  <sheetData>
    <row r="1" spans="1:12" ht="21" customHeight="1" x14ac:dyDescent="0.2"/>
    <row r="2" spans="1:12" ht="48.75" customHeight="1" x14ac:dyDescent="0.2">
      <c r="A2" s="435"/>
      <c r="B2" s="843" t="s">
        <v>712</v>
      </c>
      <c r="C2" s="843"/>
      <c r="D2" s="843"/>
      <c r="E2" s="843"/>
      <c r="F2" s="843"/>
      <c r="G2" s="843"/>
      <c r="H2" s="843"/>
      <c r="I2" s="843"/>
      <c r="J2" s="843"/>
    </row>
    <row r="3" spans="1:12" s="726" customFormat="1" ht="42.75" customHeight="1" x14ac:dyDescent="0.2">
      <c r="A3" s="436"/>
      <c r="B3" s="176" t="s">
        <v>1489</v>
      </c>
      <c r="C3" s="87"/>
      <c r="D3" s="845" t="s">
        <v>47</v>
      </c>
      <c r="E3" s="845"/>
      <c r="F3" s="687"/>
      <c r="G3" s="845" t="s">
        <v>710</v>
      </c>
      <c r="H3" s="845"/>
      <c r="I3" s="687"/>
      <c r="J3" s="845" t="s">
        <v>49</v>
      </c>
      <c r="K3" s="845"/>
      <c r="L3" s="732"/>
    </row>
    <row r="4" spans="1:12" s="726" customFormat="1" ht="24" x14ac:dyDescent="0.2">
      <c r="A4" s="193"/>
      <c r="B4" s="176"/>
      <c r="C4" s="730" t="s">
        <v>50</v>
      </c>
      <c r="D4" s="687" t="s">
        <v>522</v>
      </c>
      <c r="E4" s="687" t="s">
        <v>43</v>
      </c>
      <c r="F4" s="687"/>
      <c r="G4" s="687" t="s">
        <v>522</v>
      </c>
      <c r="H4" s="687" t="s">
        <v>43</v>
      </c>
      <c r="I4" s="687"/>
      <c r="J4" s="687" t="s">
        <v>9</v>
      </c>
      <c r="K4" s="687" t="s">
        <v>711</v>
      </c>
      <c r="L4" s="732"/>
    </row>
    <row r="5" spans="1:12" s="726" customFormat="1" ht="15" customHeight="1" x14ac:dyDescent="0.2">
      <c r="A5" s="193"/>
      <c r="B5" s="733">
        <v>1</v>
      </c>
      <c r="C5" s="225" t="s">
        <v>17</v>
      </c>
      <c r="D5" s="725">
        <v>20437</v>
      </c>
      <c r="E5" s="725"/>
      <c r="F5" s="725"/>
      <c r="G5" s="725">
        <v>21039</v>
      </c>
      <c r="H5" s="725"/>
      <c r="I5" s="725"/>
      <c r="J5" s="725"/>
      <c r="K5" s="725"/>
      <c r="L5" s="732"/>
    </row>
    <row r="6" spans="1:12" s="726" customFormat="1" ht="15" customHeight="1" x14ac:dyDescent="0.2">
      <c r="A6" s="727"/>
      <c r="B6" s="733">
        <v>2</v>
      </c>
      <c r="C6" s="225" t="s">
        <v>51</v>
      </c>
      <c r="D6" s="725">
        <v>494</v>
      </c>
      <c r="E6" s="725">
        <v>104.3</v>
      </c>
      <c r="F6" s="725"/>
      <c r="G6" s="725">
        <v>58</v>
      </c>
      <c r="H6" s="725"/>
      <c r="I6" s="725"/>
      <c r="J6" s="725">
        <v>0.3</v>
      </c>
      <c r="K6" s="725">
        <v>1</v>
      </c>
      <c r="L6" s="732"/>
    </row>
    <row r="7" spans="1:12" s="726" customFormat="1" ht="15" customHeight="1" x14ac:dyDescent="0.2">
      <c r="A7" s="193"/>
      <c r="B7" s="733">
        <v>3</v>
      </c>
      <c r="C7" s="225" t="s">
        <v>22</v>
      </c>
      <c r="D7" s="725">
        <v>0</v>
      </c>
      <c r="E7" s="725"/>
      <c r="F7" s="725"/>
      <c r="G7" s="725">
        <v>0</v>
      </c>
      <c r="H7" s="725"/>
      <c r="I7" s="725"/>
      <c r="J7" s="725">
        <v>0</v>
      </c>
      <c r="K7" s="725">
        <v>20</v>
      </c>
      <c r="L7" s="732"/>
    </row>
    <row r="8" spans="1:12" s="726" customFormat="1" ht="15" customHeight="1" x14ac:dyDescent="0.2">
      <c r="B8" s="733">
        <v>4</v>
      </c>
      <c r="C8" s="225" t="s">
        <v>23</v>
      </c>
      <c r="D8" s="725"/>
      <c r="E8" s="725"/>
      <c r="F8" s="725"/>
      <c r="G8" s="725">
        <v>873</v>
      </c>
      <c r="H8" s="725"/>
      <c r="I8" s="725"/>
      <c r="J8" s="725"/>
      <c r="K8" s="725"/>
      <c r="L8" s="732"/>
    </row>
    <row r="9" spans="1:12" s="726" customFormat="1" ht="15" customHeight="1" x14ac:dyDescent="0.2">
      <c r="B9" s="733">
        <v>5</v>
      </c>
      <c r="C9" s="225" t="s">
        <v>24</v>
      </c>
      <c r="D9" s="725"/>
      <c r="E9" s="725"/>
      <c r="F9" s="725"/>
      <c r="G9" s="725"/>
      <c r="H9" s="725"/>
      <c r="I9" s="725"/>
      <c r="J9" s="725"/>
      <c r="K9" s="725"/>
      <c r="L9" s="732"/>
    </row>
    <row r="10" spans="1:12" s="726" customFormat="1" ht="15" customHeight="1" x14ac:dyDescent="0.2">
      <c r="B10" s="733">
        <v>6</v>
      </c>
      <c r="C10" s="225" t="s">
        <v>18</v>
      </c>
      <c r="D10" s="725">
        <v>7764</v>
      </c>
      <c r="E10" s="725">
        <v>477</v>
      </c>
      <c r="F10" s="725"/>
      <c r="G10" s="725">
        <v>1336</v>
      </c>
      <c r="H10" s="725">
        <v>234</v>
      </c>
      <c r="I10" s="725"/>
      <c r="J10" s="725">
        <v>480</v>
      </c>
      <c r="K10" s="725">
        <v>31</v>
      </c>
      <c r="L10" s="732"/>
    </row>
    <row r="11" spans="1:12" s="726" customFormat="1" ht="15" customHeight="1" x14ac:dyDescent="0.2">
      <c r="B11" s="733">
        <v>7</v>
      </c>
      <c r="C11" s="225" t="s">
        <v>19</v>
      </c>
      <c r="D11" s="725">
        <v>581</v>
      </c>
      <c r="E11" s="725">
        <v>191</v>
      </c>
      <c r="F11" s="725"/>
      <c r="G11" s="725">
        <v>244</v>
      </c>
      <c r="H11" s="725">
        <v>1</v>
      </c>
      <c r="I11" s="725"/>
      <c r="J11" s="725">
        <v>243</v>
      </c>
      <c r="K11" s="725">
        <v>99</v>
      </c>
      <c r="L11" s="732"/>
    </row>
    <row r="12" spans="1:12" s="726" customFormat="1" ht="15" customHeight="1" x14ac:dyDescent="0.2">
      <c r="B12" s="733">
        <v>8</v>
      </c>
      <c r="C12" s="225" t="s">
        <v>20</v>
      </c>
      <c r="D12" s="725">
        <v>640</v>
      </c>
      <c r="E12" s="725">
        <v>632</v>
      </c>
      <c r="F12" s="725"/>
      <c r="G12" s="725">
        <v>592</v>
      </c>
      <c r="H12" s="725">
        <v>107</v>
      </c>
      <c r="I12" s="725"/>
      <c r="J12" s="725">
        <v>490</v>
      </c>
      <c r="K12" s="725">
        <v>70</v>
      </c>
      <c r="L12" s="732"/>
    </row>
    <row r="13" spans="1:12" s="726" customFormat="1" ht="15" customHeight="1" x14ac:dyDescent="0.2">
      <c r="B13" s="733">
        <v>9</v>
      </c>
      <c r="C13" s="225" t="s">
        <v>25</v>
      </c>
      <c r="D13" s="725"/>
      <c r="E13" s="725">
        <v>2</v>
      </c>
      <c r="F13" s="725"/>
      <c r="G13" s="725"/>
      <c r="H13" s="725">
        <v>2</v>
      </c>
      <c r="I13" s="725"/>
      <c r="J13" s="725">
        <v>1</v>
      </c>
      <c r="K13" s="725">
        <v>27</v>
      </c>
      <c r="L13" s="732"/>
    </row>
    <row r="14" spans="1:12" s="726" customFormat="1" ht="15" customHeight="1" x14ac:dyDescent="0.2">
      <c r="B14" s="733">
        <v>10</v>
      </c>
      <c r="C14" s="225" t="s">
        <v>26</v>
      </c>
      <c r="D14" s="725">
        <v>67</v>
      </c>
      <c r="E14" s="725">
        <v>13</v>
      </c>
      <c r="F14" s="725"/>
      <c r="G14" s="725">
        <v>65</v>
      </c>
      <c r="H14" s="725">
        <v>9</v>
      </c>
      <c r="I14" s="725"/>
      <c r="J14" s="725">
        <v>106</v>
      </c>
      <c r="K14" s="725">
        <v>144</v>
      </c>
      <c r="L14" s="732"/>
    </row>
    <row r="15" spans="1:12" s="726" customFormat="1" ht="15" customHeight="1" x14ac:dyDescent="0.2">
      <c r="B15" s="733">
        <v>11</v>
      </c>
      <c r="C15" s="225" t="s">
        <v>52</v>
      </c>
      <c r="D15" s="725"/>
      <c r="E15" s="725"/>
      <c r="F15" s="725"/>
      <c r="G15" s="725"/>
      <c r="H15" s="725"/>
      <c r="I15" s="725"/>
      <c r="J15" s="725"/>
      <c r="K15" s="725"/>
      <c r="L15" s="732"/>
    </row>
    <row r="16" spans="1:12" s="726" customFormat="1" ht="15" customHeight="1" x14ac:dyDescent="0.2">
      <c r="B16" s="733">
        <v>12</v>
      </c>
      <c r="C16" s="225" t="s">
        <v>27</v>
      </c>
      <c r="D16" s="725"/>
      <c r="E16" s="725"/>
      <c r="F16" s="725"/>
      <c r="G16" s="725"/>
      <c r="H16" s="725"/>
      <c r="I16" s="725"/>
      <c r="J16" s="725"/>
      <c r="K16" s="725"/>
      <c r="L16" s="732"/>
    </row>
    <row r="17" spans="2:14" s="726" customFormat="1" ht="15" customHeight="1" x14ac:dyDescent="0.2">
      <c r="B17" s="733">
        <v>13</v>
      </c>
      <c r="C17" s="225" t="s">
        <v>53</v>
      </c>
      <c r="D17" s="725"/>
      <c r="E17" s="725"/>
      <c r="F17" s="725"/>
      <c r="G17" s="725"/>
      <c r="H17" s="725"/>
      <c r="I17" s="725"/>
      <c r="J17" s="725"/>
      <c r="K17" s="725"/>
      <c r="L17" s="732"/>
    </row>
    <row r="18" spans="2:14" s="726" customFormat="1" ht="15" customHeight="1" x14ac:dyDescent="0.2">
      <c r="B18" s="733">
        <v>14</v>
      </c>
      <c r="C18" s="225" t="s">
        <v>54</v>
      </c>
      <c r="D18" s="725"/>
      <c r="E18" s="725"/>
      <c r="F18" s="725"/>
      <c r="G18" s="725"/>
      <c r="H18" s="725"/>
      <c r="I18" s="725"/>
      <c r="J18" s="725"/>
      <c r="K18" s="725"/>
      <c r="L18" s="732"/>
    </row>
    <row r="19" spans="2:14" s="726" customFormat="1" ht="15" customHeight="1" x14ac:dyDescent="0.2">
      <c r="B19" s="733">
        <v>15</v>
      </c>
      <c r="C19" s="225" t="s">
        <v>21</v>
      </c>
      <c r="D19" s="725">
        <v>1899</v>
      </c>
      <c r="E19" s="725"/>
      <c r="F19" s="725"/>
      <c r="G19" s="725">
        <v>1899</v>
      </c>
      <c r="H19" s="725"/>
      <c r="I19" s="725"/>
      <c r="J19" s="725">
        <v>3835</v>
      </c>
      <c r="K19" s="725">
        <v>202</v>
      </c>
      <c r="L19" s="732"/>
    </row>
    <row r="20" spans="2:14" s="726" customFormat="1" ht="15" customHeight="1" x14ac:dyDescent="0.2">
      <c r="B20" s="733">
        <v>16</v>
      </c>
      <c r="C20" s="225" t="s">
        <v>55</v>
      </c>
      <c r="D20" s="725">
        <v>2386</v>
      </c>
      <c r="E20" s="725"/>
      <c r="F20" s="725"/>
      <c r="G20" s="725">
        <v>2386</v>
      </c>
      <c r="H20" s="725"/>
      <c r="I20" s="725"/>
      <c r="J20" s="725">
        <v>2419</v>
      </c>
      <c r="K20" s="725">
        <v>101</v>
      </c>
      <c r="L20" s="732"/>
    </row>
    <row r="21" spans="2:14" s="726" customFormat="1" ht="15" customHeight="1" thickBot="1" x14ac:dyDescent="0.25">
      <c r="B21" s="734">
        <v>17</v>
      </c>
      <c r="C21" s="728" t="s">
        <v>4</v>
      </c>
      <c r="D21" s="729">
        <f>SUM(D5:D20)</f>
        <v>34268</v>
      </c>
      <c r="E21" s="729">
        <f>SUM(E5:E20)</f>
        <v>1419.3</v>
      </c>
      <c r="F21" s="729"/>
      <c r="G21" s="729">
        <f>SUM(G5:G20)</f>
        <v>28492</v>
      </c>
      <c r="H21" s="729">
        <f>SUM(H5:H20)</f>
        <v>353</v>
      </c>
      <c r="I21" s="729">
        <f t="shared" ref="I21" si="0">SUM(I5:I20)</f>
        <v>0</v>
      </c>
      <c r="J21" s="729">
        <f>SUM(J5:J20)</f>
        <v>7574.3</v>
      </c>
      <c r="K21" s="729">
        <v>26</v>
      </c>
      <c r="L21" s="735"/>
      <c r="M21" s="736"/>
      <c r="N21" s="737"/>
    </row>
    <row r="22" spans="2:14" x14ac:dyDescent="0.2">
      <c r="B22" s="173"/>
      <c r="C22" s="173"/>
      <c r="D22" s="173"/>
      <c r="E22" s="173"/>
      <c r="F22" s="173"/>
      <c r="G22" s="173"/>
      <c r="H22" s="173"/>
      <c r="I22" s="173"/>
      <c r="J22" s="173"/>
      <c r="K22" s="173"/>
      <c r="L22" s="173"/>
      <c r="M22" s="443"/>
    </row>
    <row r="23" spans="2:14" x14ac:dyDescent="0.2">
      <c r="B23" s="173" t="s">
        <v>105</v>
      </c>
      <c r="C23" s="173"/>
      <c r="D23" s="173"/>
      <c r="E23" s="173"/>
      <c r="F23" s="173"/>
      <c r="G23" s="173"/>
      <c r="H23" s="173"/>
      <c r="I23" s="173"/>
      <c r="J23" s="173"/>
      <c r="K23" s="173"/>
      <c r="L23" s="173"/>
    </row>
    <row r="24" spans="2:14" x14ac:dyDescent="0.2">
      <c r="B24" s="173" t="s">
        <v>104</v>
      </c>
      <c r="C24" s="173"/>
      <c r="D24" s="173"/>
      <c r="E24" s="173"/>
      <c r="F24" s="173"/>
      <c r="G24" s="173"/>
      <c r="H24" s="173"/>
      <c r="I24" s="173"/>
      <c r="J24" s="173"/>
      <c r="K24" s="173"/>
      <c r="L24" s="173"/>
    </row>
    <row r="25" spans="2:14" x14ac:dyDescent="0.2">
      <c r="B25" s="173"/>
      <c r="C25" s="173"/>
      <c r="D25" s="173"/>
      <c r="E25" s="173"/>
      <c r="F25" s="173"/>
      <c r="G25" s="173"/>
      <c r="H25" s="173"/>
      <c r="I25" s="173"/>
      <c r="J25" s="444"/>
      <c r="K25" s="173"/>
      <c r="L25" s="173"/>
    </row>
    <row r="26" spans="2:14" x14ac:dyDescent="0.2">
      <c r="J26" s="445"/>
    </row>
    <row r="27" spans="2:14" x14ac:dyDescent="0.2">
      <c r="D27" s="445"/>
      <c r="J27" s="445"/>
    </row>
    <row r="28" spans="2:14" x14ac:dyDescent="0.2">
      <c r="J28" s="445"/>
    </row>
    <row r="29" spans="2:14" x14ac:dyDescent="0.2">
      <c r="D29" s="445"/>
    </row>
    <row r="30" spans="2:14" x14ac:dyDescent="0.2">
      <c r="D30" s="445"/>
      <c r="J30" s="445"/>
    </row>
    <row r="33" spans="4:4" x14ac:dyDescent="0.2">
      <c r="D33" s="445"/>
    </row>
  </sheetData>
  <mergeCells count="4">
    <mergeCell ref="B2:J2"/>
    <mergeCell ref="D3:E3"/>
    <mergeCell ref="G3:H3"/>
    <mergeCell ref="J3:K3"/>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45"/>
  <dimension ref="A1:T24"/>
  <sheetViews>
    <sheetView workbookViewId="0">
      <selection activeCell="M10" sqref="M10"/>
    </sheetView>
  </sheetViews>
  <sheetFormatPr defaultColWidth="9" defaultRowHeight="12.75" x14ac:dyDescent="0.2"/>
  <cols>
    <col min="1" max="1" width="3.625" style="11" customWidth="1"/>
    <col min="2" max="2" width="5" style="11" customWidth="1"/>
    <col min="3" max="3" width="42.875" style="11" customWidth="1"/>
    <col min="4" max="18" width="9.625" style="11" customWidth="1"/>
    <col min="19" max="20" width="10.25" style="11" customWidth="1"/>
    <col min="21" max="16384" width="9" style="11"/>
  </cols>
  <sheetData>
    <row r="1" spans="1:20" ht="21" customHeight="1" x14ac:dyDescent="0.2"/>
    <row r="2" spans="1:20" ht="48" customHeight="1" x14ac:dyDescent="0.2">
      <c r="A2" s="435"/>
      <c r="B2" s="843" t="s">
        <v>58</v>
      </c>
      <c r="C2" s="843"/>
      <c r="D2" s="843"/>
      <c r="E2" s="843"/>
      <c r="F2" s="843"/>
      <c r="G2" s="843"/>
      <c r="H2" s="843"/>
      <c r="I2" s="843"/>
      <c r="J2" s="843"/>
    </row>
    <row r="3" spans="1:20" s="726" customFormat="1" ht="23.25" customHeight="1" x14ac:dyDescent="0.2">
      <c r="A3" s="436"/>
      <c r="B3" s="176" t="s">
        <v>1489</v>
      </c>
      <c r="C3" s="87"/>
      <c r="D3" s="845" t="s">
        <v>56</v>
      </c>
      <c r="E3" s="845"/>
      <c r="F3" s="845"/>
      <c r="G3" s="845"/>
      <c r="H3" s="845"/>
      <c r="I3" s="845"/>
      <c r="J3" s="845"/>
      <c r="K3" s="845"/>
      <c r="L3" s="845"/>
      <c r="M3" s="845"/>
      <c r="N3" s="845"/>
      <c r="O3" s="845"/>
      <c r="P3" s="845"/>
      <c r="Q3" s="845"/>
      <c r="R3" s="845"/>
      <c r="S3" s="861" t="s">
        <v>4</v>
      </c>
      <c r="T3" s="855" t="s">
        <v>57</v>
      </c>
    </row>
    <row r="4" spans="1:20" s="726" customFormat="1" ht="21.75" customHeight="1" x14ac:dyDescent="0.2">
      <c r="A4" s="193"/>
      <c r="B4" s="176" t="s">
        <v>48</v>
      </c>
      <c r="C4" s="730"/>
      <c r="D4" s="723">
        <v>0</v>
      </c>
      <c r="E4" s="723">
        <v>0.02</v>
      </c>
      <c r="F4" s="723">
        <v>0.04</v>
      </c>
      <c r="G4" s="723">
        <v>0.1</v>
      </c>
      <c r="H4" s="723">
        <v>0.2</v>
      </c>
      <c r="I4" s="723">
        <v>0.35</v>
      </c>
      <c r="J4" s="723">
        <v>0.5</v>
      </c>
      <c r="K4" s="723">
        <v>0.7</v>
      </c>
      <c r="L4" s="723">
        <v>0.75</v>
      </c>
      <c r="M4" s="723">
        <v>1</v>
      </c>
      <c r="N4" s="723">
        <v>1.5</v>
      </c>
      <c r="O4" s="723">
        <v>2.5</v>
      </c>
      <c r="P4" s="723">
        <v>3.7</v>
      </c>
      <c r="Q4" s="723">
        <v>12.5</v>
      </c>
      <c r="R4" s="731" t="s">
        <v>3</v>
      </c>
      <c r="S4" s="861"/>
      <c r="T4" s="855"/>
    </row>
    <row r="5" spans="1:20" s="726" customFormat="1" ht="15" customHeight="1" x14ac:dyDescent="0.2">
      <c r="A5" s="193"/>
      <c r="B5" s="724">
        <v>1</v>
      </c>
      <c r="C5" s="225" t="s">
        <v>17</v>
      </c>
      <c r="D5" s="725">
        <v>21039</v>
      </c>
      <c r="E5" s="725"/>
      <c r="F5" s="725"/>
      <c r="G5" s="725"/>
      <c r="H5" s="725"/>
      <c r="I5" s="725"/>
      <c r="J5" s="725"/>
      <c r="K5" s="725"/>
      <c r="L5" s="725"/>
      <c r="M5" s="725"/>
      <c r="N5" s="725"/>
      <c r="O5" s="725"/>
      <c r="P5" s="725"/>
      <c r="Q5" s="725"/>
      <c r="R5" s="725"/>
      <c r="S5" s="725">
        <f>SUM(D5:R5)</f>
        <v>21039</v>
      </c>
      <c r="T5" s="725">
        <v>0</v>
      </c>
    </row>
    <row r="6" spans="1:20" s="726" customFormat="1" ht="15" customHeight="1" x14ac:dyDescent="0.2">
      <c r="A6" s="727"/>
      <c r="B6" s="724">
        <v>2</v>
      </c>
      <c r="C6" s="225" t="s">
        <v>51</v>
      </c>
      <c r="D6" s="725">
        <v>56</v>
      </c>
      <c r="E6" s="725"/>
      <c r="F6" s="725"/>
      <c r="G6" s="725"/>
      <c r="H6" s="725">
        <v>2</v>
      </c>
      <c r="I6" s="725"/>
      <c r="J6" s="725"/>
      <c r="K6" s="725"/>
      <c r="L6" s="725"/>
      <c r="M6" s="725"/>
      <c r="N6" s="725"/>
      <c r="O6" s="725"/>
      <c r="P6" s="725"/>
      <c r="Q6" s="725"/>
      <c r="R6" s="725"/>
      <c r="S6" s="725">
        <f>SUM(D6:R6)</f>
        <v>58</v>
      </c>
      <c r="T6" s="725">
        <f>+S6</f>
        <v>58</v>
      </c>
    </row>
    <row r="7" spans="1:20" s="726" customFormat="1" ht="15" customHeight="1" x14ac:dyDescent="0.2">
      <c r="A7" s="193"/>
      <c r="B7" s="724">
        <v>3</v>
      </c>
      <c r="C7" s="225" t="s">
        <v>22</v>
      </c>
      <c r="D7" s="725"/>
      <c r="E7" s="725"/>
      <c r="F7" s="725"/>
      <c r="G7" s="725"/>
      <c r="H7" s="725">
        <v>0</v>
      </c>
      <c r="I7" s="725"/>
      <c r="J7" s="725"/>
      <c r="K7" s="725"/>
      <c r="L7" s="725"/>
      <c r="M7" s="725"/>
      <c r="N7" s="725"/>
      <c r="O7" s="725"/>
      <c r="P7" s="725"/>
      <c r="Q7" s="725"/>
      <c r="R7" s="725"/>
      <c r="S7" s="725">
        <f>SUM(D7:R7)</f>
        <v>0</v>
      </c>
      <c r="T7" s="725">
        <f>+S7</f>
        <v>0</v>
      </c>
    </row>
    <row r="8" spans="1:20" s="726" customFormat="1" ht="15" customHeight="1" x14ac:dyDescent="0.2">
      <c r="B8" s="724">
        <v>4</v>
      </c>
      <c r="C8" s="225" t="s">
        <v>23</v>
      </c>
      <c r="D8" s="725">
        <v>873</v>
      </c>
      <c r="E8" s="725"/>
      <c r="F8" s="725"/>
      <c r="G8" s="725"/>
      <c r="H8" s="725"/>
      <c r="I8" s="725"/>
      <c r="J8" s="725"/>
      <c r="K8" s="725"/>
      <c r="L8" s="725"/>
      <c r="M8" s="725"/>
      <c r="N8" s="725"/>
      <c r="O8" s="725"/>
      <c r="P8" s="725"/>
      <c r="Q8" s="725"/>
      <c r="R8" s="725"/>
      <c r="S8" s="725">
        <f>SUM(D8:R8)</f>
        <v>873</v>
      </c>
      <c r="T8" s="725">
        <v>0</v>
      </c>
    </row>
    <row r="9" spans="1:20" s="726" customFormat="1" ht="15" customHeight="1" x14ac:dyDescent="0.2">
      <c r="B9" s="724">
        <v>5</v>
      </c>
      <c r="C9" s="225" t="s">
        <v>24</v>
      </c>
      <c r="D9" s="725"/>
      <c r="E9" s="725"/>
      <c r="F9" s="725"/>
      <c r="G9" s="725"/>
      <c r="H9" s="725"/>
      <c r="I9" s="725"/>
      <c r="J9" s="725"/>
      <c r="K9" s="725"/>
      <c r="L9" s="725"/>
      <c r="M9" s="725"/>
      <c r="N9" s="725"/>
      <c r="O9" s="725"/>
      <c r="P9" s="725"/>
      <c r="Q9" s="725"/>
      <c r="R9" s="725"/>
      <c r="S9" s="725"/>
      <c r="T9" s="725"/>
    </row>
    <row r="10" spans="1:20" s="726" customFormat="1" ht="15" customHeight="1" x14ac:dyDescent="0.2">
      <c r="B10" s="724">
        <v>6</v>
      </c>
      <c r="C10" s="225" t="s">
        <v>18</v>
      </c>
      <c r="D10" s="725"/>
      <c r="E10" s="725"/>
      <c r="F10" s="725"/>
      <c r="G10" s="725"/>
      <c r="H10" s="725">
        <v>1319</v>
      </c>
      <c r="I10" s="725"/>
      <c r="J10" s="725">
        <v>71</v>
      </c>
      <c r="K10" s="725"/>
      <c r="L10" s="725"/>
      <c r="M10" s="725">
        <v>180</v>
      </c>
      <c r="N10" s="725"/>
      <c r="O10" s="725"/>
      <c r="P10" s="725"/>
      <c r="Q10" s="725"/>
      <c r="R10" s="725"/>
      <c r="S10" s="725">
        <f>SUM(D10:R10)</f>
        <v>1570</v>
      </c>
      <c r="T10" s="725">
        <v>1356</v>
      </c>
    </row>
    <row r="11" spans="1:20" s="726" customFormat="1" ht="15" customHeight="1" x14ac:dyDescent="0.2">
      <c r="B11" s="724">
        <v>7</v>
      </c>
      <c r="C11" s="225" t="s">
        <v>19</v>
      </c>
      <c r="D11" s="725"/>
      <c r="E11" s="725"/>
      <c r="F11" s="725"/>
      <c r="G11" s="725"/>
      <c r="H11" s="725"/>
      <c r="I11" s="725"/>
      <c r="J11" s="725">
        <v>0</v>
      </c>
      <c r="K11" s="725"/>
      <c r="L11" s="725"/>
      <c r="M11" s="725">
        <v>245</v>
      </c>
      <c r="N11" s="725">
        <v>0</v>
      </c>
      <c r="O11" s="725"/>
      <c r="P11" s="725"/>
      <c r="Q11" s="725"/>
      <c r="R11" s="725"/>
      <c r="S11" s="725">
        <f>SUM(D11:R11)</f>
        <v>245</v>
      </c>
      <c r="T11" s="725">
        <f>+S11</f>
        <v>245</v>
      </c>
    </row>
    <row r="12" spans="1:20" s="726" customFormat="1" ht="15" customHeight="1" x14ac:dyDescent="0.2">
      <c r="B12" s="724">
        <v>8</v>
      </c>
      <c r="C12" s="225" t="s">
        <v>20</v>
      </c>
      <c r="D12" s="725"/>
      <c r="E12" s="725"/>
      <c r="F12" s="725"/>
      <c r="G12" s="725"/>
      <c r="H12" s="725"/>
      <c r="I12" s="725"/>
      <c r="J12" s="725"/>
      <c r="K12" s="725"/>
      <c r="L12" s="725">
        <v>699</v>
      </c>
      <c r="M12" s="725"/>
      <c r="N12" s="725"/>
      <c r="O12" s="725"/>
      <c r="P12" s="725"/>
      <c r="Q12" s="725"/>
      <c r="R12" s="725"/>
      <c r="S12" s="725">
        <f>SUM(D12:R12)</f>
        <v>699</v>
      </c>
      <c r="T12" s="725">
        <f>+S12</f>
        <v>699</v>
      </c>
    </row>
    <row r="13" spans="1:20" s="726" customFormat="1" ht="15" customHeight="1" x14ac:dyDescent="0.2">
      <c r="B13" s="724">
        <v>9</v>
      </c>
      <c r="C13" s="225" t="s">
        <v>25</v>
      </c>
      <c r="D13" s="725"/>
      <c r="E13" s="725"/>
      <c r="F13" s="725"/>
      <c r="G13" s="725"/>
      <c r="H13" s="725"/>
      <c r="I13" s="725">
        <v>2</v>
      </c>
      <c r="J13" s="725"/>
      <c r="K13" s="725"/>
      <c r="L13" s="725"/>
      <c r="M13" s="725"/>
      <c r="N13" s="725"/>
      <c r="O13" s="725"/>
      <c r="P13" s="725"/>
      <c r="Q13" s="725"/>
      <c r="R13" s="725"/>
      <c r="S13" s="725">
        <f>SUM(D13:R13)</f>
        <v>2</v>
      </c>
      <c r="T13" s="725">
        <f>+S13</f>
        <v>2</v>
      </c>
    </row>
    <row r="14" spans="1:20" s="726" customFormat="1" ht="15" customHeight="1" x14ac:dyDescent="0.2">
      <c r="B14" s="724">
        <v>10</v>
      </c>
      <c r="C14" s="225" t="s">
        <v>26</v>
      </c>
      <c r="D14" s="725"/>
      <c r="E14" s="725"/>
      <c r="F14" s="725"/>
      <c r="G14" s="725"/>
      <c r="H14" s="725"/>
      <c r="I14" s="725"/>
      <c r="J14" s="725"/>
      <c r="K14" s="725"/>
      <c r="L14" s="725"/>
      <c r="M14" s="725">
        <v>9</v>
      </c>
      <c r="N14" s="725">
        <v>65</v>
      </c>
      <c r="O14" s="725"/>
      <c r="P14" s="725"/>
      <c r="Q14" s="725"/>
      <c r="R14" s="725"/>
      <c r="S14" s="725">
        <f>SUM(D14:R14)</f>
        <v>74</v>
      </c>
      <c r="T14" s="725">
        <f>+S14</f>
        <v>74</v>
      </c>
    </row>
    <row r="15" spans="1:20" s="726" customFormat="1" ht="15" customHeight="1" x14ac:dyDescent="0.2">
      <c r="B15" s="724">
        <v>11</v>
      </c>
      <c r="C15" s="225" t="s">
        <v>52</v>
      </c>
      <c r="D15" s="725"/>
      <c r="E15" s="725"/>
      <c r="F15" s="725"/>
      <c r="G15" s="725"/>
      <c r="H15" s="725"/>
      <c r="I15" s="725"/>
      <c r="J15" s="725"/>
      <c r="K15" s="725"/>
      <c r="L15" s="725"/>
      <c r="M15" s="725"/>
      <c r="N15" s="725"/>
      <c r="O15" s="725"/>
      <c r="P15" s="725"/>
      <c r="Q15" s="725"/>
      <c r="R15" s="725"/>
      <c r="S15" s="725"/>
      <c r="T15" s="725">
        <v>0</v>
      </c>
    </row>
    <row r="16" spans="1:20" s="726" customFormat="1" ht="15" customHeight="1" x14ac:dyDescent="0.2">
      <c r="B16" s="724">
        <v>12</v>
      </c>
      <c r="C16" s="225" t="s">
        <v>27</v>
      </c>
      <c r="D16" s="725"/>
      <c r="E16" s="725"/>
      <c r="F16" s="725"/>
      <c r="G16" s="725"/>
      <c r="H16" s="725"/>
      <c r="I16" s="725"/>
      <c r="J16" s="725"/>
      <c r="K16" s="725"/>
      <c r="L16" s="725"/>
      <c r="M16" s="725"/>
      <c r="N16" s="725"/>
      <c r="O16" s="725"/>
      <c r="P16" s="725"/>
      <c r="Q16" s="725"/>
      <c r="R16" s="725"/>
      <c r="S16" s="725"/>
      <c r="T16" s="725"/>
    </row>
    <row r="17" spans="2:20" s="726" customFormat="1" ht="15" customHeight="1" x14ac:dyDescent="0.2">
      <c r="B17" s="724">
        <v>13</v>
      </c>
      <c r="C17" s="225" t="s">
        <v>53</v>
      </c>
      <c r="D17" s="725"/>
      <c r="E17" s="725"/>
      <c r="F17" s="725"/>
      <c r="G17" s="725"/>
      <c r="H17" s="725"/>
      <c r="I17" s="725"/>
      <c r="J17" s="725"/>
      <c r="K17" s="725"/>
      <c r="L17" s="725"/>
      <c r="M17" s="725"/>
      <c r="N17" s="725"/>
      <c r="O17" s="725"/>
      <c r="P17" s="725"/>
      <c r="Q17" s="725"/>
      <c r="R17" s="725"/>
      <c r="S17" s="725"/>
      <c r="T17" s="725"/>
    </row>
    <row r="18" spans="2:20" s="726" customFormat="1" ht="15" customHeight="1" x14ac:dyDescent="0.2">
      <c r="B18" s="724">
        <v>14</v>
      </c>
      <c r="C18" s="225" t="s">
        <v>54</v>
      </c>
      <c r="D18" s="725"/>
      <c r="E18" s="725"/>
      <c r="F18" s="725"/>
      <c r="G18" s="725"/>
      <c r="H18" s="725"/>
      <c r="I18" s="725"/>
      <c r="J18" s="725"/>
      <c r="K18" s="725"/>
      <c r="L18" s="725"/>
      <c r="M18" s="725"/>
      <c r="N18" s="725"/>
      <c r="O18" s="725"/>
      <c r="P18" s="725"/>
      <c r="Q18" s="725"/>
      <c r="R18" s="725"/>
      <c r="S18" s="725"/>
      <c r="T18" s="725"/>
    </row>
    <row r="19" spans="2:20" s="726" customFormat="1" ht="15" customHeight="1" x14ac:dyDescent="0.2">
      <c r="B19" s="724">
        <v>15</v>
      </c>
      <c r="C19" s="225" t="s">
        <v>21</v>
      </c>
      <c r="D19" s="725"/>
      <c r="E19" s="725"/>
      <c r="F19" s="725"/>
      <c r="G19" s="725"/>
      <c r="H19" s="725"/>
      <c r="I19" s="725"/>
      <c r="J19" s="725"/>
      <c r="K19" s="725"/>
      <c r="L19" s="725"/>
      <c r="M19" s="725">
        <v>608</v>
      </c>
      <c r="N19" s="725"/>
      <c r="O19" s="725">
        <v>1291</v>
      </c>
      <c r="P19" s="725"/>
      <c r="Q19" s="725"/>
      <c r="R19" s="725"/>
      <c r="S19" s="725">
        <f>SUM(D19:R19)</f>
        <v>1899</v>
      </c>
      <c r="T19" s="725">
        <f>+S19</f>
        <v>1899</v>
      </c>
    </row>
    <row r="20" spans="2:20" s="726" customFormat="1" ht="15" customHeight="1" x14ac:dyDescent="0.2">
      <c r="B20" s="724">
        <v>16</v>
      </c>
      <c r="C20" s="225" t="s">
        <v>55</v>
      </c>
      <c r="D20" s="725">
        <v>200</v>
      </c>
      <c r="E20" s="725"/>
      <c r="F20" s="725"/>
      <c r="G20" s="725"/>
      <c r="H20" s="725"/>
      <c r="I20" s="725"/>
      <c r="J20" s="725"/>
      <c r="K20" s="725"/>
      <c r="L20" s="725"/>
      <c r="M20" s="725">
        <v>2031</v>
      </c>
      <c r="N20" s="725"/>
      <c r="O20" s="725">
        <v>155</v>
      </c>
      <c r="P20" s="725"/>
      <c r="Q20" s="725"/>
      <c r="R20" s="725"/>
      <c r="S20" s="725">
        <f>SUM(D20:R20)</f>
        <v>2386</v>
      </c>
      <c r="T20" s="725">
        <f>+S20</f>
        <v>2386</v>
      </c>
    </row>
    <row r="21" spans="2:20" s="726" customFormat="1" ht="15" customHeight="1" thickBot="1" x14ac:dyDescent="0.25">
      <c r="B21" s="472">
        <v>17</v>
      </c>
      <c r="C21" s="728" t="s">
        <v>4</v>
      </c>
      <c r="D21" s="729">
        <f>SUM(D5:D20)</f>
        <v>22168</v>
      </c>
      <c r="E21" s="729">
        <f t="shared" ref="E21:T21" si="0">SUM(E5:E20)</f>
        <v>0</v>
      </c>
      <c r="F21" s="729">
        <f t="shared" si="0"/>
        <v>0</v>
      </c>
      <c r="G21" s="729">
        <f t="shared" si="0"/>
        <v>0</v>
      </c>
      <c r="H21" s="729">
        <f t="shared" si="0"/>
        <v>1321</v>
      </c>
      <c r="I21" s="729">
        <f t="shared" si="0"/>
        <v>2</v>
      </c>
      <c r="J21" s="729">
        <f t="shared" si="0"/>
        <v>71</v>
      </c>
      <c r="K21" s="729">
        <f t="shared" si="0"/>
        <v>0</v>
      </c>
      <c r="L21" s="729">
        <f t="shared" si="0"/>
        <v>699</v>
      </c>
      <c r="M21" s="729">
        <f t="shared" si="0"/>
        <v>3073</v>
      </c>
      <c r="N21" s="729">
        <f t="shared" si="0"/>
        <v>65</v>
      </c>
      <c r="O21" s="729">
        <f t="shared" si="0"/>
        <v>1446</v>
      </c>
      <c r="P21" s="729">
        <f t="shared" si="0"/>
        <v>0</v>
      </c>
      <c r="Q21" s="729">
        <f t="shared" si="0"/>
        <v>0</v>
      </c>
      <c r="R21" s="729">
        <f t="shared" si="0"/>
        <v>0</v>
      </c>
      <c r="S21" s="729">
        <f t="shared" si="0"/>
        <v>28845</v>
      </c>
      <c r="T21" s="729">
        <f t="shared" si="0"/>
        <v>6719</v>
      </c>
    </row>
    <row r="22" spans="2:20" x14ac:dyDescent="0.2">
      <c r="B22" s="173"/>
      <c r="C22" s="173"/>
      <c r="D22" s="173"/>
      <c r="E22" s="173"/>
      <c r="F22" s="173"/>
      <c r="G22" s="173"/>
      <c r="H22" s="173"/>
      <c r="I22" s="173"/>
      <c r="J22" s="173"/>
      <c r="K22" s="173"/>
      <c r="L22" s="173"/>
    </row>
    <row r="23" spans="2:20" x14ac:dyDescent="0.2">
      <c r="B23" s="173"/>
      <c r="C23" s="173"/>
      <c r="D23" s="173"/>
      <c r="E23" s="173"/>
      <c r="F23" s="173"/>
      <c r="G23" s="173"/>
      <c r="H23" s="173"/>
      <c r="I23" s="173"/>
      <c r="J23" s="173"/>
      <c r="K23" s="173"/>
      <c r="L23" s="173"/>
    </row>
    <row r="24" spans="2:20" x14ac:dyDescent="0.2">
      <c r="B24" s="173"/>
      <c r="C24" s="173" t="s">
        <v>2</v>
      </c>
      <c r="D24" s="173"/>
      <c r="E24" s="173"/>
      <c r="F24" s="173"/>
      <c r="G24" s="173"/>
      <c r="H24" s="173"/>
      <c r="I24" s="173"/>
      <c r="J24" s="173"/>
      <c r="K24" s="173"/>
      <c r="L24" s="173"/>
    </row>
  </sheetData>
  <mergeCells count="4">
    <mergeCell ref="S3:S4"/>
    <mergeCell ref="T3:T4"/>
    <mergeCell ref="B2:J2"/>
    <mergeCell ref="D3:R3"/>
  </mergeCells>
  <pageMargins left="0.7" right="0.7" top="0.75" bottom="0.75" header="0.3" footer="0.3"/>
  <ignoredErrors>
    <ignoredError sqref="D21 E21:Q21" formulaRange="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46"/>
  <dimension ref="A1:R90"/>
  <sheetViews>
    <sheetView workbookViewId="0">
      <selection activeCell="N89" sqref="N89"/>
    </sheetView>
  </sheetViews>
  <sheetFormatPr defaultColWidth="9" defaultRowHeight="12.75" x14ac:dyDescent="0.2"/>
  <cols>
    <col min="1" max="1" width="3.625" style="726" customWidth="1"/>
    <col min="2" max="2" width="31.5" style="726" customWidth="1"/>
    <col min="3" max="3" width="19.5" style="726" customWidth="1"/>
    <col min="4" max="15" width="13.625" style="726" customWidth="1"/>
    <col min="16" max="16384" width="9" style="726"/>
  </cols>
  <sheetData>
    <row r="1" spans="1:16" ht="21" customHeight="1" x14ac:dyDescent="0.2"/>
    <row r="2" spans="1:16" ht="48" customHeight="1" x14ac:dyDescent="0.2">
      <c r="A2" s="435"/>
      <c r="B2" s="843" t="s">
        <v>720</v>
      </c>
      <c r="C2" s="843"/>
      <c r="D2" s="843"/>
      <c r="E2" s="843"/>
      <c r="F2" s="843"/>
      <c r="G2" s="843"/>
      <c r="H2" s="843"/>
      <c r="I2" s="843"/>
    </row>
    <row r="3" spans="1:16" ht="48" x14ac:dyDescent="0.2">
      <c r="A3" s="436"/>
      <c r="B3" s="176" t="s">
        <v>1489</v>
      </c>
      <c r="C3" s="87" t="s">
        <v>102</v>
      </c>
      <c r="D3" s="687" t="s">
        <v>718</v>
      </c>
      <c r="E3" s="687" t="s">
        <v>719</v>
      </c>
      <c r="F3" s="687" t="s">
        <v>717</v>
      </c>
      <c r="G3" s="687" t="s">
        <v>716</v>
      </c>
      <c r="H3" s="687" t="s">
        <v>492</v>
      </c>
      <c r="I3" s="687" t="s">
        <v>103</v>
      </c>
      <c r="J3" s="687" t="s">
        <v>493</v>
      </c>
      <c r="K3" s="687" t="s">
        <v>494</v>
      </c>
      <c r="L3" s="687" t="s">
        <v>715</v>
      </c>
      <c r="M3" s="687" t="s">
        <v>714</v>
      </c>
      <c r="N3" s="687" t="s">
        <v>713</v>
      </c>
      <c r="O3" s="687" t="s">
        <v>61</v>
      </c>
    </row>
    <row r="4" spans="1:16" ht="15" customHeight="1" x14ac:dyDescent="0.2">
      <c r="A4" s="193"/>
      <c r="B4" s="745" t="s">
        <v>59</v>
      </c>
      <c r="C4" s="746"/>
      <c r="D4" s="747"/>
      <c r="E4" s="746"/>
      <c r="F4" s="746"/>
      <c r="G4" s="746"/>
      <c r="H4" s="746"/>
      <c r="I4" s="746"/>
      <c r="J4" s="746"/>
      <c r="K4" s="746"/>
      <c r="L4" s="746"/>
      <c r="M4" s="746"/>
      <c r="N4" s="746"/>
      <c r="O4" s="746"/>
      <c r="P4" s="732"/>
    </row>
    <row r="5" spans="1:16" ht="15" customHeight="1" x14ac:dyDescent="0.2">
      <c r="A5" s="193"/>
      <c r="B5" s="733"/>
      <c r="C5" s="686" t="s">
        <v>1532</v>
      </c>
      <c r="D5" s="725">
        <v>5242.9262212999874</v>
      </c>
      <c r="E5" s="725">
        <v>3946.7045515700042</v>
      </c>
      <c r="F5" s="748">
        <v>0.97592789508091982</v>
      </c>
      <c r="G5" s="725">
        <v>5958.2745129500036</v>
      </c>
      <c r="H5" s="748">
        <v>3.8690455431273399E-4</v>
      </c>
      <c r="I5" s="725">
        <v>28128</v>
      </c>
      <c r="J5" s="748">
        <v>0.78180598459441186</v>
      </c>
      <c r="K5" s="725">
        <v>0</v>
      </c>
      <c r="L5" s="725">
        <v>540.57940338000037</v>
      </c>
      <c r="M5" s="748">
        <v>9.0727508812338001E-2</v>
      </c>
      <c r="N5" s="725">
        <v>1.7910336200000028</v>
      </c>
      <c r="O5" s="747"/>
      <c r="P5" s="732"/>
    </row>
    <row r="6" spans="1:16" ht="15" customHeight="1" x14ac:dyDescent="0.2">
      <c r="A6" s="193"/>
      <c r="B6" s="733"/>
      <c r="C6" s="758" t="s">
        <v>1533</v>
      </c>
      <c r="D6" s="725">
        <v>4941.4285610299976</v>
      </c>
      <c r="E6" s="725">
        <v>3787.1354518800067</v>
      </c>
      <c r="F6" s="748">
        <v>0.97775710026738361</v>
      </c>
      <c r="G6" s="725">
        <v>5655.0576496300064</v>
      </c>
      <c r="H6" s="748">
        <v>3.4131336190344649E-4</v>
      </c>
      <c r="I6" s="725">
        <v>26906</v>
      </c>
      <c r="J6" s="748">
        <v>0.78344154489523121</v>
      </c>
      <c r="K6" s="725">
        <v>0</v>
      </c>
      <c r="L6" s="725">
        <v>474.02674756000067</v>
      </c>
      <c r="M6" s="748">
        <v>8.3823504008135929E-2</v>
      </c>
      <c r="N6" s="725">
        <v>1.5089769099999999</v>
      </c>
      <c r="O6" s="747"/>
      <c r="P6" s="732"/>
    </row>
    <row r="7" spans="1:16" ht="15" customHeight="1" x14ac:dyDescent="0.2">
      <c r="A7" s="193"/>
      <c r="B7" s="733"/>
      <c r="C7" s="758" t="s">
        <v>1534</v>
      </c>
      <c r="D7" s="725">
        <v>301.4976602699997</v>
      </c>
      <c r="E7" s="725">
        <v>159.56909968999989</v>
      </c>
      <c r="F7" s="748">
        <v>0.93251442828893194</v>
      </c>
      <c r="G7" s="725">
        <v>303.21686331999979</v>
      </c>
      <c r="H7" s="748">
        <v>1.2371897876831458E-3</v>
      </c>
      <c r="I7" s="725">
        <v>1222</v>
      </c>
      <c r="J7" s="748">
        <v>0.75130244435826221</v>
      </c>
      <c r="K7" s="725">
        <v>0</v>
      </c>
      <c r="L7" s="725">
        <v>66.552655820000055</v>
      </c>
      <c r="M7" s="748">
        <v>0.21948863625623533</v>
      </c>
      <c r="N7" s="725">
        <v>0.28205671000000004</v>
      </c>
      <c r="O7" s="747"/>
      <c r="P7" s="732"/>
    </row>
    <row r="8" spans="1:16" ht="15" customHeight="1" x14ac:dyDescent="0.2">
      <c r="A8" s="727"/>
      <c r="B8" s="745"/>
      <c r="C8" s="686" t="s">
        <v>1535</v>
      </c>
      <c r="D8" s="725">
        <v>318.04849488000031</v>
      </c>
      <c r="E8" s="725">
        <v>208.14191578000009</v>
      </c>
      <c r="F8" s="748">
        <v>0.83194091392445457</v>
      </c>
      <c r="G8" s="725">
        <v>309.50017144999987</v>
      </c>
      <c r="H8" s="748">
        <v>1.949138793511219E-3</v>
      </c>
      <c r="I8" s="725">
        <v>1471</v>
      </c>
      <c r="J8" s="748">
        <v>0.75008010695933525</v>
      </c>
      <c r="K8" s="725">
        <v>0</v>
      </c>
      <c r="L8" s="725">
        <v>93.915141419999884</v>
      </c>
      <c r="M8" s="748">
        <v>0.30344132276247215</v>
      </c>
      <c r="N8" s="725">
        <v>0.45314736999999994</v>
      </c>
      <c r="O8" s="747"/>
      <c r="P8" s="732"/>
    </row>
    <row r="9" spans="1:16" ht="15" customHeight="1" x14ac:dyDescent="0.2">
      <c r="A9" s="193"/>
      <c r="B9" s="733"/>
      <c r="C9" s="686" t="s">
        <v>1536</v>
      </c>
      <c r="D9" s="725">
        <v>403.14224273999969</v>
      </c>
      <c r="E9" s="725">
        <v>297.99010455999991</v>
      </c>
      <c r="F9" s="748">
        <v>0.74450331334854669</v>
      </c>
      <c r="G9" s="725">
        <v>407.71969718999964</v>
      </c>
      <c r="H9" s="748">
        <v>3.5827875738958493E-3</v>
      </c>
      <c r="I9" s="725">
        <v>1399</v>
      </c>
      <c r="J9" s="748">
        <v>0.67092760126167161</v>
      </c>
      <c r="K9" s="725">
        <v>0</v>
      </c>
      <c r="L9" s="725">
        <v>160.47770476000005</v>
      </c>
      <c r="M9" s="748">
        <v>0.39359811622055763</v>
      </c>
      <c r="N9" s="725">
        <v>0.95313793999999918</v>
      </c>
      <c r="O9" s="747"/>
      <c r="P9" s="732"/>
    </row>
    <row r="10" spans="1:16" ht="15" customHeight="1" x14ac:dyDescent="0.2">
      <c r="B10" s="732"/>
      <c r="C10" s="686" t="s">
        <v>1537</v>
      </c>
      <c r="D10" s="725">
        <v>112.28787521000004</v>
      </c>
      <c r="E10" s="725">
        <v>71.019709810000009</v>
      </c>
      <c r="F10" s="748">
        <v>0.73379773262129011</v>
      </c>
      <c r="G10" s="725">
        <v>103.53457177999989</v>
      </c>
      <c r="H10" s="748">
        <v>6.2238010230618104E-3</v>
      </c>
      <c r="I10" s="725">
        <v>388</v>
      </c>
      <c r="J10" s="748">
        <v>0.61791041554200654</v>
      </c>
      <c r="K10" s="725">
        <v>0</v>
      </c>
      <c r="L10" s="725">
        <v>56.18609940000001</v>
      </c>
      <c r="M10" s="748">
        <v>0.54267959420732992</v>
      </c>
      <c r="N10" s="725">
        <v>0.39342231000000022</v>
      </c>
      <c r="O10" s="747"/>
      <c r="P10" s="732"/>
    </row>
    <row r="11" spans="1:16" ht="15" customHeight="1" x14ac:dyDescent="0.2">
      <c r="B11" s="732"/>
      <c r="C11" s="686" t="s">
        <v>1538</v>
      </c>
      <c r="D11" s="725">
        <v>513.02460855000083</v>
      </c>
      <c r="E11" s="725">
        <v>229.10126500999996</v>
      </c>
      <c r="F11" s="748">
        <v>0.85702825233823943</v>
      </c>
      <c r="G11" s="725">
        <v>461.87821208999992</v>
      </c>
      <c r="H11" s="748">
        <v>1.2555075097537709E-2</v>
      </c>
      <c r="I11" s="725">
        <v>1648</v>
      </c>
      <c r="J11" s="748">
        <v>0.57438815421448342</v>
      </c>
      <c r="K11" s="725">
        <v>0</v>
      </c>
      <c r="L11" s="725">
        <v>360.02686220999965</v>
      </c>
      <c r="M11" s="748">
        <v>0.77948440256767537</v>
      </c>
      <c r="N11" s="725">
        <v>3.2961574800000024</v>
      </c>
      <c r="O11" s="747"/>
      <c r="P11" s="732"/>
    </row>
    <row r="12" spans="1:16" ht="15" customHeight="1" x14ac:dyDescent="0.2">
      <c r="B12" s="732"/>
      <c r="C12" s="758" t="s">
        <v>1539</v>
      </c>
      <c r="D12" s="725">
        <v>390.37561565000061</v>
      </c>
      <c r="E12" s="725">
        <v>194.64934354000005</v>
      </c>
      <c r="F12" s="748">
        <v>0.86790761534360783</v>
      </c>
      <c r="G12" s="725">
        <v>372.63447167999959</v>
      </c>
      <c r="H12" s="748">
        <v>1.0161356977491758E-2</v>
      </c>
      <c r="I12" s="725">
        <v>1363</v>
      </c>
      <c r="J12" s="748">
        <v>0.58600020129601926</v>
      </c>
      <c r="K12" s="725">
        <v>0</v>
      </c>
      <c r="L12" s="725">
        <v>270.69422580999992</v>
      </c>
      <c r="M12" s="748">
        <v>0.72643366726001402</v>
      </c>
      <c r="N12" s="725">
        <v>2.2711418299999999</v>
      </c>
      <c r="O12" s="747"/>
      <c r="P12" s="732"/>
    </row>
    <row r="13" spans="1:16" ht="15" customHeight="1" x14ac:dyDescent="0.2">
      <c r="B13" s="732"/>
      <c r="C13" s="758" t="s">
        <v>1540</v>
      </c>
      <c r="D13" s="725">
        <v>122.64899289999993</v>
      </c>
      <c r="E13" s="725">
        <v>34.451921470000002</v>
      </c>
      <c r="F13" s="748">
        <v>0.79556111852474864</v>
      </c>
      <c r="G13" s="725">
        <v>89.243740410000029</v>
      </c>
      <c r="H13" s="748">
        <v>2.2549970906658452E-2</v>
      </c>
      <c r="I13" s="725">
        <v>285</v>
      </c>
      <c r="J13" s="748">
        <v>0.52590241157895368</v>
      </c>
      <c r="K13" s="725">
        <v>0</v>
      </c>
      <c r="L13" s="725">
        <v>89.33263639999997</v>
      </c>
      <c r="M13" s="748">
        <v>1.0009961033635697</v>
      </c>
      <c r="N13" s="725">
        <v>1.0250156500000001</v>
      </c>
      <c r="O13" s="747"/>
      <c r="P13" s="732"/>
    </row>
    <row r="14" spans="1:16" ht="15" customHeight="1" x14ac:dyDescent="0.2">
      <c r="B14" s="732"/>
      <c r="C14" s="686" t="s">
        <v>1541</v>
      </c>
      <c r="D14" s="725">
        <v>437.01028006999996</v>
      </c>
      <c r="E14" s="725">
        <v>148.94311859999982</v>
      </c>
      <c r="F14" s="748">
        <v>0.87450976006353165</v>
      </c>
      <c r="G14" s="725">
        <v>395.63562703999952</v>
      </c>
      <c r="H14" s="748">
        <v>6.4460277130661867E-2</v>
      </c>
      <c r="I14" s="725">
        <v>1806</v>
      </c>
      <c r="J14" s="748">
        <v>0.67799026968686993</v>
      </c>
      <c r="K14" s="725">
        <v>0</v>
      </c>
      <c r="L14" s="725">
        <v>1043.1868627499998</v>
      </c>
      <c r="M14" s="748">
        <v>2.6367364095967312</v>
      </c>
      <c r="N14" s="725">
        <v>18.579916950000008</v>
      </c>
      <c r="O14" s="747"/>
      <c r="P14" s="732"/>
    </row>
    <row r="15" spans="1:16" ht="15" customHeight="1" x14ac:dyDescent="0.2">
      <c r="B15" s="732"/>
      <c r="C15" s="758" t="s">
        <v>1542</v>
      </c>
      <c r="D15" s="725">
        <v>130.66335273000004</v>
      </c>
      <c r="E15" s="725">
        <v>66.793028870000001</v>
      </c>
      <c r="F15" s="748">
        <v>0.73906485220304119</v>
      </c>
      <c r="G15" s="725">
        <v>125.59788995999995</v>
      </c>
      <c r="H15" s="748">
        <v>3.7043154678029773E-2</v>
      </c>
      <c r="I15" s="725">
        <v>237</v>
      </c>
      <c r="J15" s="748">
        <v>0.42386313070906884</v>
      </c>
      <c r="K15" s="725">
        <v>0</v>
      </c>
      <c r="L15" s="725">
        <v>126.96297493000002</v>
      </c>
      <c r="M15" s="748">
        <v>1.0108686934982334</v>
      </c>
      <c r="N15" s="725">
        <v>1.9459203099999998</v>
      </c>
      <c r="O15" s="747"/>
      <c r="P15" s="732"/>
    </row>
    <row r="16" spans="1:16" ht="15" customHeight="1" x14ac:dyDescent="0.2">
      <c r="B16" s="732"/>
      <c r="C16" s="758" t="s">
        <v>1543</v>
      </c>
      <c r="D16" s="725">
        <v>306.34692733999992</v>
      </c>
      <c r="E16" s="725">
        <v>82.150089730000019</v>
      </c>
      <c r="F16" s="748">
        <v>0.98463472366069704</v>
      </c>
      <c r="G16" s="725">
        <v>270.03773708000011</v>
      </c>
      <c r="H16" s="748">
        <v>7.7212319737971033E-2</v>
      </c>
      <c r="I16" s="725">
        <v>1569</v>
      </c>
      <c r="J16" s="748">
        <v>0.7961879437687237</v>
      </c>
      <c r="K16" s="725">
        <v>0</v>
      </c>
      <c r="L16" s="725">
        <v>916.22388781999962</v>
      </c>
      <c r="M16" s="748">
        <v>3.3929475847613233</v>
      </c>
      <c r="N16" s="725">
        <v>16.633996639999999</v>
      </c>
      <c r="O16" s="747"/>
      <c r="P16" s="732"/>
    </row>
    <row r="17" spans="2:16" ht="15" customHeight="1" x14ac:dyDescent="0.2">
      <c r="B17" s="732"/>
      <c r="C17" s="686" t="s">
        <v>1544</v>
      </c>
      <c r="D17" s="725">
        <v>43.555451650000016</v>
      </c>
      <c r="E17" s="725">
        <v>22.581467930000006</v>
      </c>
      <c r="F17" s="748">
        <v>0.67236771263346284</v>
      </c>
      <c r="G17" s="725">
        <v>36.026779250000004</v>
      </c>
      <c r="H17" s="748">
        <v>0.16968145275375857</v>
      </c>
      <c r="I17" s="725">
        <v>129</v>
      </c>
      <c r="J17" s="748">
        <v>0.48193063353266113</v>
      </c>
      <c r="K17" s="725">
        <v>0</v>
      </c>
      <c r="L17" s="725">
        <v>77.819270979999999</v>
      </c>
      <c r="M17" s="748">
        <v>2.1600396316304069</v>
      </c>
      <c r="N17" s="725">
        <v>2.8040065699999999</v>
      </c>
      <c r="O17" s="747"/>
      <c r="P17" s="732"/>
    </row>
    <row r="18" spans="2:16" ht="15" customHeight="1" x14ac:dyDescent="0.2">
      <c r="B18" s="732"/>
      <c r="C18" s="758" t="s">
        <v>1545</v>
      </c>
      <c r="D18" s="725">
        <v>40.496395650000011</v>
      </c>
      <c r="E18" s="725">
        <v>22.376832650000001</v>
      </c>
      <c r="F18" s="748">
        <v>0.6704554359707382</v>
      </c>
      <c r="G18" s="725">
        <v>35.370974820000008</v>
      </c>
      <c r="H18" s="748">
        <v>0.16755496845724918</v>
      </c>
      <c r="I18" s="725">
        <v>124</v>
      </c>
      <c r="J18" s="748">
        <v>0.48125529527103061</v>
      </c>
      <c r="K18" s="725">
        <v>0</v>
      </c>
      <c r="L18" s="725">
        <v>76.217879720000013</v>
      </c>
      <c r="M18" s="748">
        <v>2.1548142257279186</v>
      </c>
      <c r="N18" s="725">
        <v>2.7059658499999997</v>
      </c>
      <c r="O18" s="747"/>
      <c r="P18" s="732"/>
    </row>
    <row r="19" spans="2:16" ht="15" customHeight="1" x14ac:dyDescent="0.2">
      <c r="B19" s="732"/>
      <c r="C19" s="758" t="s">
        <v>1546</v>
      </c>
      <c r="D19" s="725">
        <v>2.0447644899999999</v>
      </c>
      <c r="E19" s="725">
        <v>5.9570600000000001E-2</v>
      </c>
      <c r="F19" s="748">
        <v>0.69400006043249529</v>
      </c>
      <c r="G19" s="725">
        <v>0.48610615999999995</v>
      </c>
      <c r="H19" s="748">
        <v>0.27232200000000001</v>
      </c>
      <c r="I19" s="725">
        <v>2</v>
      </c>
      <c r="J19" s="748">
        <v>0.45779700000000006</v>
      </c>
      <c r="K19" s="725">
        <v>0</v>
      </c>
      <c r="L19" s="725">
        <v>1.0493519899999999</v>
      </c>
      <c r="M19" s="748">
        <v>2.1586889374123546</v>
      </c>
      <c r="N19" s="725">
        <v>6.0601730000000006E-2</v>
      </c>
      <c r="O19" s="747"/>
      <c r="P19" s="732"/>
    </row>
    <row r="20" spans="2:16" ht="15" customHeight="1" x14ac:dyDescent="0.2">
      <c r="B20" s="732"/>
      <c r="C20" s="758" t="s">
        <v>1547</v>
      </c>
      <c r="D20" s="725">
        <v>1.0142915100000001</v>
      </c>
      <c r="E20" s="725">
        <v>0.14506468</v>
      </c>
      <c r="F20" s="748">
        <v>0.95846108094678883</v>
      </c>
      <c r="G20" s="725">
        <v>0.16969826999999998</v>
      </c>
      <c r="H20" s="748">
        <v>0.31889700000000004</v>
      </c>
      <c r="I20" s="725">
        <v>3</v>
      </c>
      <c r="J20" s="748">
        <v>0.69182600000000005</v>
      </c>
      <c r="K20" s="725">
        <v>0</v>
      </c>
      <c r="L20" s="725">
        <v>0.55203926999999997</v>
      </c>
      <c r="M20" s="748">
        <v>3.2530636287570878</v>
      </c>
      <c r="N20" s="725">
        <v>3.7438989999999998E-2</v>
      </c>
      <c r="O20" s="747"/>
      <c r="P20" s="732"/>
    </row>
    <row r="21" spans="2:16" ht="15" customHeight="1" x14ac:dyDescent="0.2">
      <c r="B21" s="732"/>
      <c r="C21" s="686" t="s">
        <v>1548</v>
      </c>
      <c r="D21" s="725">
        <v>51.714182820000012</v>
      </c>
      <c r="E21" s="725">
        <v>13.386327870000002</v>
      </c>
      <c r="F21" s="748">
        <v>1</v>
      </c>
      <c r="G21" s="725">
        <v>43.187895159999989</v>
      </c>
      <c r="H21" s="748">
        <v>1</v>
      </c>
      <c r="I21" s="725">
        <v>266</v>
      </c>
      <c r="J21" s="748">
        <v>0.44155517769111602</v>
      </c>
      <c r="K21" s="725">
        <v>0</v>
      </c>
      <c r="L21" s="725">
        <v>385.89077494999992</v>
      </c>
      <c r="M21" s="748">
        <v>8.9351605008851287</v>
      </c>
      <c r="N21" s="725">
        <v>19.069822619999993</v>
      </c>
      <c r="O21" s="747"/>
      <c r="P21" s="732"/>
    </row>
    <row r="22" spans="2:16" s="752" customFormat="1" ht="15" customHeight="1" thickBot="1" x14ac:dyDescent="0.25">
      <c r="B22" s="749"/>
      <c r="C22" s="728" t="s">
        <v>62</v>
      </c>
      <c r="D22" s="729">
        <v>7121.7093572199883</v>
      </c>
      <c r="E22" s="729">
        <v>4937.8684611300041</v>
      </c>
      <c r="F22" s="750">
        <v>0.94251141874179167</v>
      </c>
      <c r="G22" s="729">
        <v>7715.7574669100013</v>
      </c>
      <c r="H22" s="750">
        <v>1.1096300466025905E-2</v>
      </c>
      <c r="I22" s="729">
        <v>35235</v>
      </c>
      <c r="J22" s="750">
        <v>0.75143067078034109</v>
      </c>
      <c r="K22" s="729">
        <v>0</v>
      </c>
      <c r="L22" s="729">
        <v>2718.0821198499998</v>
      </c>
      <c r="M22" s="750">
        <v>0.35227677016895037</v>
      </c>
      <c r="N22" s="729">
        <v>47.340644860000005</v>
      </c>
      <c r="O22" s="729">
        <v>213.43571137000006</v>
      </c>
      <c r="P22" s="751"/>
    </row>
    <row r="23" spans="2:16" ht="15" customHeight="1" x14ac:dyDescent="0.2">
      <c r="B23" s="732"/>
      <c r="C23" s="732"/>
      <c r="D23" s="732"/>
      <c r="E23" s="732"/>
      <c r="F23" s="732"/>
      <c r="G23" s="732"/>
      <c r="H23" s="732"/>
      <c r="I23" s="732"/>
      <c r="J23" s="732"/>
      <c r="K23" s="732"/>
      <c r="L23" s="732"/>
      <c r="M23" s="732"/>
      <c r="N23" s="732"/>
      <c r="O23" s="732"/>
      <c r="P23" s="732"/>
    </row>
    <row r="24" spans="2:16" ht="48" x14ac:dyDescent="0.2">
      <c r="B24" s="176" t="s">
        <v>1489</v>
      </c>
      <c r="C24" s="87" t="s">
        <v>102</v>
      </c>
      <c r="D24" s="687" t="s">
        <v>718</v>
      </c>
      <c r="E24" s="687" t="s">
        <v>719</v>
      </c>
      <c r="F24" s="687" t="s">
        <v>717</v>
      </c>
      <c r="G24" s="687" t="s">
        <v>716</v>
      </c>
      <c r="H24" s="687" t="s">
        <v>492</v>
      </c>
      <c r="I24" s="687" t="s">
        <v>103</v>
      </c>
      <c r="J24" s="687" t="s">
        <v>493</v>
      </c>
      <c r="K24" s="687" t="s">
        <v>494</v>
      </c>
      <c r="L24" s="687" t="s">
        <v>715</v>
      </c>
      <c r="M24" s="687" t="s">
        <v>714</v>
      </c>
      <c r="N24" s="687" t="s">
        <v>713</v>
      </c>
      <c r="O24" s="687" t="s">
        <v>61</v>
      </c>
      <c r="P24" s="732"/>
    </row>
    <row r="25" spans="2:16" ht="15" customHeight="1" x14ac:dyDescent="0.2">
      <c r="B25" s="745" t="s">
        <v>63</v>
      </c>
      <c r="C25" s="746"/>
      <c r="D25" s="747"/>
      <c r="E25" s="746"/>
      <c r="F25" s="746"/>
      <c r="G25" s="746"/>
      <c r="H25" s="746"/>
      <c r="I25" s="746"/>
      <c r="J25" s="746"/>
      <c r="K25" s="746"/>
      <c r="L25" s="746"/>
      <c r="M25" s="746"/>
      <c r="N25" s="746"/>
      <c r="O25" s="746"/>
      <c r="P25" s="732"/>
    </row>
    <row r="26" spans="2:16" x14ac:dyDescent="0.2">
      <c r="B26" s="733"/>
      <c r="C26" s="686" t="s">
        <v>1532</v>
      </c>
      <c r="D26" s="725">
        <v>4011.3315227600265</v>
      </c>
      <c r="E26" s="725">
        <v>11104.171199700069</v>
      </c>
      <c r="F26" s="748">
        <v>0.83241602998607989</v>
      </c>
      <c r="G26" s="725">
        <v>12000.028434570157</v>
      </c>
      <c r="H26" s="748">
        <v>4.292297126901713E-4</v>
      </c>
      <c r="I26" s="725">
        <v>82564</v>
      </c>
      <c r="J26" s="748">
        <v>0.72408255111079955</v>
      </c>
      <c r="K26" s="725">
        <v>0</v>
      </c>
      <c r="L26" s="725">
        <v>1094.9948356700061</v>
      </c>
      <c r="M26" s="748">
        <v>9.1249353419488713E-2</v>
      </c>
      <c r="N26" s="725">
        <v>3.5414152799999812</v>
      </c>
      <c r="O26" s="747"/>
      <c r="P26" s="732"/>
    </row>
    <row r="27" spans="2:16" x14ac:dyDescent="0.2">
      <c r="B27" s="733"/>
      <c r="C27" s="758" t="s">
        <v>1533</v>
      </c>
      <c r="D27" s="725">
        <v>3553.4773391100198</v>
      </c>
      <c r="E27" s="725">
        <v>10369.74088783007</v>
      </c>
      <c r="F27" s="748">
        <v>0.84628241974100726</v>
      </c>
      <c r="G27" s="725">
        <v>11160.71683539014</v>
      </c>
      <c r="H27" s="748">
        <v>3.6955134792195614E-4</v>
      </c>
      <c r="I27" s="725">
        <v>78618</v>
      </c>
      <c r="J27" s="748">
        <v>0.73183168983684188</v>
      </c>
      <c r="K27" s="725">
        <v>0</v>
      </c>
      <c r="L27" s="725">
        <v>943.79416565000611</v>
      </c>
      <c r="M27" s="748">
        <v>8.4563937923528038E-2</v>
      </c>
      <c r="N27" s="725">
        <v>2.9029544600000041</v>
      </c>
      <c r="O27" s="747"/>
      <c r="P27" s="732"/>
    </row>
    <row r="28" spans="2:16" x14ac:dyDescent="0.2">
      <c r="B28" s="733"/>
      <c r="C28" s="758" t="s">
        <v>1534</v>
      </c>
      <c r="D28" s="725">
        <v>457.8541836499989</v>
      </c>
      <c r="E28" s="725">
        <v>734.43031187000054</v>
      </c>
      <c r="F28" s="748">
        <v>0.63663044422758308</v>
      </c>
      <c r="G28" s="725">
        <v>839.31159918000003</v>
      </c>
      <c r="H28" s="748">
        <v>1.2228006951809361E-3</v>
      </c>
      <c r="I28" s="725">
        <v>3946</v>
      </c>
      <c r="J28" s="748">
        <v>0.62103864807884468</v>
      </c>
      <c r="K28" s="725">
        <v>0</v>
      </c>
      <c r="L28" s="725">
        <v>151.20067001999979</v>
      </c>
      <c r="M28" s="748">
        <v>0.18014843374942216</v>
      </c>
      <c r="N28" s="725">
        <v>0.63846082000000048</v>
      </c>
      <c r="O28" s="747"/>
      <c r="P28" s="732"/>
    </row>
    <row r="29" spans="2:16" x14ac:dyDescent="0.2">
      <c r="B29" s="745"/>
      <c r="C29" s="686" t="s">
        <v>1535</v>
      </c>
      <c r="D29" s="725">
        <v>818.08254063999846</v>
      </c>
      <c r="E29" s="725">
        <v>1937.5327482899984</v>
      </c>
      <c r="F29" s="748">
        <v>0.59562295348995675</v>
      </c>
      <c r="G29" s="725">
        <v>1787.9980529600009</v>
      </c>
      <c r="H29" s="748">
        <v>1.8764099275269698E-3</v>
      </c>
      <c r="I29" s="725">
        <v>4936</v>
      </c>
      <c r="J29" s="748">
        <v>0.47264007825707349</v>
      </c>
      <c r="K29" s="725">
        <v>0</v>
      </c>
      <c r="L29" s="725">
        <v>311.0197771899995</v>
      </c>
      <c r="M29" s="748">
        <v>0.17394861066828984</v>
      </c>
      <c r="N29" s="725">
        <v>1.6248568499999998</v>
      </c>
      <c r="O29" s="747"/>
      <c r="P29" s="732"/>
    </row>
    <row r="30" spans="2:16" x14ac:dyDescent="0.2">
      <c r="B30" s="733"/>
      <c r="C30" s="686" t="s">
        <v>1536</v>
      </c>
      <c r="D30" s="725">
        <v>2107.2206458199971</v>
      </c>
      <c r="E30" s="725">
        <v>3609.2715844800077</v>
      </c>
      <c r="F30" s="748">
        <v>0.46133783489720137</v>
      </c>
      <c r="G30" s="725">
        <v>3400.7675027299915</v>
      </c>
      <c r="H30" s="748">
        <v>4.0256689269139289E-3</v>
      </c>
      <c r="I30" s="725">
        <v>5166</v>
      </c>
      <c r="J30" s="748">
        <v>0.41729816555351651</v>
      </c>
      <c r="K30" s="725">
        <v>0</v>
      </c>
      <c r="L30" s="725">
        <v>770.30332983999904</v>
      </c>
      <c r="M30" s="748">
        <v>0.22650867171061601</v>
      </c>
      <c r="N30" s="725">
        <v>5.563040939999996</v>
      </c>
      <c r="O30" s="747"/>
      <c r="P30" s="732"/>
    </row>
    <row r="31" spans="2:16" x14ac:dyDescent="0.2">
      <c r="B31" s="732"/>
      <c r="C31" s="686" t="s">
        <v>1537</v>
      </c>
      <c r="D31" s="725">
        <v>943.17198711999902</v>
      </c>
      <c r="E31" s="725">
        <v>1201.7887425699976</v>
      </c>
      <c r="F31" s="748">
        <v>0.47341189311137433</v>
      </c>
      <c r="G31" s="725">
        <v>1353.197728709998</v>
      </c>
      <c r="H31" s="748">
        <v>6.186519255756401E-3</v>
      </c>
      <c r="I31" s="725">
        <v>1882</v>
      </c>
      <c r="J31" s="748">
        <v>0.42587395859242355</v>
      </c>
      <c r="K31" s="725">
        <v>0</v>
      </c>
      <c r="L31" s="725">
        <v>405.35057049000005</v>
      </c>
      <c r="M31" s="748">
        <v>0.29955014103993532</v>
      </c>
      <c r="N31" s="725">
        <v>3.5536322300000012</v>
      </c>
      <c r="O31" s="747"/>
      <c r="P31" s="732"/>
    </row>
    <row r="32" spans="2:16" x14ac:dyDescent="0.2">
      <c r="B32" s="732"/>
      <c r="C32" s="686" t="s">
        <v>1538</v>
      </c>
      <c r="D32" s="725">
        <v>1981.6335559599984</v>
      </c>
      <c r="E32" s="725">
        <v>1660.9119545399967</v>
      </c>
      <c r="F32" s="748">
        <v>0.49885917226688725</v>
      </c>
      <c r="G32" s="725">
        <v>2511.410567240001</v>
      </c>
      <c r="H32" s="748">
        <v>1.3013201854948543E-2</v>
      </c>
      <c r="I32" s="725">
        <v>5726</v>
      </c>
      <c r="J32" s="748">
        <v>0.44345674486896286</v>
      </c>
      <c r="K32" s="725">
        <v>0</v>
      </c>
      <c r="L32" s="725">
        <v>1049.2530610699976</v>
      </c>
      <c r="M32" s="748">
        <v>0.41779431637221681</v>
      </c>
      <c r="N32" s="725">
        <v>14.408482909999909</v>
      </c>
      <c r="O32" s="747"/>
      <c r="P32" s="732"/>
    </row>
    <row r="33" spans="2:18" x14ac:dyDescent="0.2">
      <c r="B33" s="732"/>
      <c r="C33" s="758" t="s">
        <v>1539</v>
      </c>
      <c r="D33" s="725">
        <v>1382.5995632599979</v>
      </c>
      <c r="E33" s="725">
        <v>1263.0013050999974</v>
      </c>
      <c r="F33" s="748">
        <v>0.50089953820745403</v>
      </c>
      <c r="G33" s="725">
        <v>1805.1593991299949</v>
      </c>
      <c r="H33" s="748">
        <v>9.9389444755257177E-3</v>
      </c>
      <c r="I33" s="725">
        <v>4412</v>
      </c>
      <c r="J33" s="748">
        <v>0.4510503130326215</v>
      </c>
      <c r="K33" s="725">
        <v>0</v>
      </c>
      <c r="L33" s="725">
        <v>723.77285815999915</v>
      </c>
      <c r="M33" s="748">
        <v>0.40094678536910638</v>
      </c>
      <c r="N33" s="725">
        <v>8.1486470599999663</v>
      </c>
      <c r="O33" s="747"/>
      <c r="P33" s="732"/>
    </row>
    <row r="34" spans="2:18" x14ac:dyDescent="0.2">
      <c r="B34" s="732"/>
      <c r="C34" s="758" t="s">
        <v>1540</v>
      </c>
      <c r="D34" s="725">
        <v>599.03399269999943</v>
      </c>
      <c r="E34" s="725">
        <v>397.91064943999987</v>
      </c>
      <c r="F34" s="748">
        <v>0.4923828820508685</v>
      </c>
      <c r="G34" s="725">
        <v>706.25116810999918</v>
      </c>
      <c r="H34" s="748">
        <v>2.0870922810881432E-2</v>
      </c>
      <c r="I34" s="725">
        <v>1314</v>
      </c>
      <c r="J34" s="748">
        <v>0.42404778448417135</v>
      </c>
      <c r="K34" s="725">
        <v>0</v>
      </c>
      <c r="L34" s="725">
        <v>325.48020290999972</v>
      </c>
      <c r="M34" s="748">
        <v>0.46085616223618892</v>
      </c>
      <c r="N34" s="725">
        <v>6.2598358499999884</v>
      </c>
      <c r="O34" s="747"/>
      <c r="P34" s="732"/>
    </row>
    <row r="35" spans="2:18" x14ac:dyDescent="0.2">
      <c r="B35" s="732"/>
      <c r="C35" s="686" t="s">
        <v>1541</v>
      </c>
      <c r="D35" s="725">
        <v>1541.6744002699886</v>
      </c>
      <c r="E35" s="725">
        <v>957.95513538000034</v>
      </c>
      <c r="F35" s="748">
        <v>0.49333314860568361</v>
      </c>
      <c r="G35" s="725">
        <v>1750.5371953099955</v>
      </c>
      <c r="H35" s="748">
        <v>4.6356620657588096E-2</v>
      </c>
      <c r="I35" s="725">
        <v>7461</v>
      </c>
      <c r="J35" s="748">
        <v>0.45807937932722514</v>
      </c>
      <c r="K35" s="725">
        <v>0</v>
      </c>
      <c r="L35" s="725">
        <v>1038.2500265399983</v>
      </c>
      <c r="M35" s="748">
        <v>0.59310366516156143</v>
      </c>
      <c r="N35" s="725">
        <v>39.385652029999989</v>
      </c>
      <c r="O35" s="747"/>
      <c r="P35" s="732"/>
    </row>
    <row r="36" spans="2:18" x14ac:dyDescent="0.2">
      <c r="B36" s="732"/>
      <c r="C36" s="758" t="s">
        <v>1542</v>
      </c>
      <c r="D36" s="725">
        <v>1076.0304980999995</v>
      </c>
      <c r="E36" s="725">
        <v>787.55681139000092</v>
      </c>
      <c r="F36" s="748">
        <v>0.4541244975188089</v>
      </c>
      <c r="G36" s="725">
        <v>1221.4034141099999</v>
      </c>
      <c r="H36" s="748">
        <v>3.5615661030561227E-2</v>
      </c>
      <c r="I36" s="725">
        <v>1787</v>
      </c>
      <c r="J36" s="748">
        <v>0.41835913328663793</v>
      </c>
      <c r="K36" s="725">
        <v>0</v>
      </c>
      <c r="L36" s="725">
        <v>610.7628693400012</v>
      </c>
      <c r="M36" s="748">
        <v>0.50005007541676627</v>
      </c>
      <c r="N36" s="725">
        <v>18.189448679999945</v>
      </c>
      <c r="O36" s="747"/>
      <c r="P36" s="732"/>
    </row>
    <row r="37" spans="2:18" x14ac:dyDescent="0.2">
      <c r="B37" s="732"/>
      <c r="C37" s="758" t="s">
        <v>1543</v>
      </c>
      <c r="D37" s="725">
        <v>465.64390217000084</v>
      </c>
      <c r="E37" s="725">
        <v>170.39832399000005</v>
      </c>
      <c r="F37" s="748">
        <v>0.67454995582436328</v>
      </c>
      <c r="G37" s="725">
        <v>529.13378120000073</v>
      </c>
      <c r="H37" s="748">
        <v>7.1150057072695713E-2</v>
      </c>
      <c r="I37" s="725">
        <v>5674</v>
      </c>
      <c r="J37" s="748">
        <v>0.54976591654516183</v>
      </c>
      <c r="K37" s="725">
        <v>0</v>
      </c>
      <c r="L37" s="725">
        <v>427.48715720000018</v>
      </c>
      <c r="M37" s="748">
        <v>0.80789995344942744</v>
      </c>
      <c r="N37" s="725">
        <v>21.196203349999983</v>
      </c>
      <c r="O37" s="747"/>
      <c r="P37" s="732"/>
    </row>
    <row r="38" spans="2:18" x14ac:dyDescent="0.2">
      <c r="B38" s="732"/>
      <c r="C38" s="686" t="s">
        <v>1544</v>
      </c>
      <c r="D38" s="725">
        <v>474.70455446000022</v>
      </c>
      <c r="E38" s="725">
        <v>175.73751755999987</v>
      </c>
      <c r="F38" s="748">
        <v>0.64001157465763869</v>
      </c>
      <c r="G38" s="725">
        <v>514.42732613000021</v>
      </c>
      <c r="H38" s="748">
        <v>0.16129225136710751</v>
      </c>
      <c r="I38" s="725">
        <v>689</v>
      </c>
      <c r="J38" s="748">
        <v>0.39529279473736623</v>
      </c>
      <c r="K38" s="725">
        <v>0</v>
      </c>
      <c r="L38" s="725">
        <v>338.19468071999984</v>
      </c>
      <c r="M38" s="748">
        <v>0.65741974335658659</v>
      </c>
      <c r="N38" s="725">
        <v>33.862640110000008</v>
      </c>
      <c r="O38" s="747"/>
      <c r="P38" s="732"/>
    </row>
    <row r="39" spans="2:18" x14ac:dyDescent="0.2">
      <c r="B39" s="732"/>
      <c r="C39" s="758" t="s">
        <v>1545</v>
      </c>
      <c r="D39" s="725">
        <v>412.94438542000017</v>
      </c>
      <c r="E39" s="725">
        <v>149.31107635999993</v>
      </c>
      <c r="F39" s="748">
        <v>0.60652009594822553</v>
      </c>
      <c r="G39" s="725">
        <v>436.89375426000032</v>
      </c>
      <c r="H39" s="748">
        <v>0.14108632073038563</v>
      </c>
      <c r="I39" s="725">
        <v>636</v>
      </c>
      <c r="J39" s="748">
        <v>0.38394600098347487</v>
      </c>
      <c r="K39" s="725">
        <v>0</v>
      </c>
      <c r="L39" s="725">
        <v>265.61406275999997</v>
      </c>
      <c r="M39" s="748">
        <v>0.60796031110559223</v>
      </c>
      <c r="N39" s="725">
        <v>24.143539440000019</v>
      </c>
      <c r="O39" s="747"/>
      <c r="P39" s="732"/>
    </row>
    <row r="40" spans="2:18" x14ac:dyDescent="0.2">
      <c r="B40" s="732"/>
      <c r="C40" s="758" t="s">
        <v>1546</v>
      </c>
      <c r="D40" s="725">
        <v>48.980940660000002</v>
      </c>
      <c r="E40" s="725">
        <v>22.518578009999999</v>
      </c>
      <c r="F40" s="748">
        <v>0.83269430874689576</v>
      </c>
      <c r="G40" s="725">
        <v>61.591558260000021</v>
      </c>
      <c r="H40" s="748">
        <v>0.26613903961638646</v>
      </c>
      <c r="I40" s="725">
        <v>43</v>
      </c>
      <c r="J40" s="748">
        <v>0.45086593697030769</v>
      </c>
      <c r="K40" s="725">
        <v>0</v>
      </c>
      <c r="L40" s="725">
        <v>55.092094519999982</v>
      </c>
      <c r="M40" s="748">
        <v>0.8944747636914222</v>
      </c>
      <c r="N40" s="725">
        <v>7.2997621599999993</v>
      </c>
      <c r="O40" s="747"/>
      <c r="P40" s="732"/>
    </row>
    <row r="41" spans="2:18" x14ac:dyDescent="0.2">
      <c r="B41" s="732"/>
      <c r="C41" s="758" t="s">
        <v>1547</v>
      </c>
      <c r="D41" s="725">
        <v>12.779228379999999</v>
      </c>
      <c r="E41" s="725">
        <v>3.90786319</v>
      </c>
      <c r="F41" s="748">
        <v>0.80933878086965472</v>
      </c>
      <c r="G41" s="725">
        <v>15.94201361</v>
      </c>
      <c r="H41" s="748">
        <v>0.30996655847461357</v>
      </c>
      <c r="I41" s="725">
        <v>10</v>
      </c>
      <c r="J41" s="748">
        <v>0.49154832004047888</v>
      </c>
      <c r="K41" s="725">
        <v>0</v>
      </c>
      <c r="L41" s="725">
        <v>17.488523440000002</v>
      </c>
      <c r="M41" s="748">
        <v>1.0970084374429288</v>
      </c>
      <c r="N41" s="725">
        <v>2.4193385100000002</v>
      </c>
      <c r="O41" s="747"/>
      <c r="P41" s="732"/>
    </row>
    <row r="42" spans="2:18" x14ac:dyDescent="0.2">
      <c r="B42" s="732"/>
      <c r="C42" s="686" t="s">
        <v>1548</v>
      </c>
      <c r="D42" s="725">
        <v>55.84104069</v>
      </c>
      <c r="E42" s="725">
        <v>29.766874409999996</v>
      </c>
      <c r="F42" s="748">
        <v>1</v>
      </c>
      <c r="G42" s="725">
        <v>85.428528939999936</v>
      </c>
      <c r="H42" s="748">
        <v>1</v>
      </c>
      <c r="I42" s="725">
        <v>620</v>
      </c>
      <c r="J42" s="748">
        <v>0.22181378492785123</v>
      </c>
      <c r="K42" s="725">
        <v>0</v>
      </c>
      <c r="L42" s="725">
        <v>446.1578224399999</v>
      </c>
      <c r="M42" s="748">
        <v>5.2225858033134971</v>
      </c>
      <c r="N42" s="725">
        <v>18.949223680000006</v>
      </c>
      <c r="O42" s="747"/>
    </row>
    <row r="43" spans="2:18" ht="13.5" thickBot="1" x14ac:dyDescent="0.25">
      <c r="B43" s="749"/>
      <c r="C43" s="728" t="s">
        <v>62</v>
      </c>
      <c r="D43" s="729">
        <v>11933.66024772001</v>
      </c>
      <c r="E43" s="729">
        <v>20677.135756930071</v>
      </c>
      <c r="F43" s="750">
        <v>0.68069180265854257</v>
      </c>
      <c r="G43" s="729">
        <v>23403.795336590145</v>
      </c>
      <c r="H43" s="750">
        <v>1.3365348710449775E-2</v>
      </c>
      <c r="I43" s="729">
        <v>109044</v>
      </c>
      <c r="J43" s="750">
        <v>0.58398229206586505</v>
      </c>
      <c r="K43" s="729">
        <v>0</v>
      </c>
      <c r="L43" s="729">
        <v>5453.5241039600005</v>
      </c>
      <c r="M43" s="750">
        <v>0.2330187914194343</v>
      </c>
      <c r="N43" s="729">
        <v>120.88894402999988</v>
      </c>
      <c r="O43" s="729">
        <v>388.32026670000005</v>
      </c>
      <c r="P43" s="753"/>
      <c r="R43" s="753"/>
    </row>
    <row r="44" spans="2:18" x14ac:dyDescent="0.2">
      <c r="B44" s="732"/>
      <c r="C44" s="732"/>
      <c r="D44" s="732"/>
      <c r="E44" s="732"/>
      <c r="F44" s="732"/>
      <c r="G44" s="732"/>
      <c r="H44" s="732"/>
      <c r="I44" s="732"/>
      <c r="J44" s="732"/>
      <c r="K44" s="732"/>
      <c r="L44" s="732"/>
      <c r="M44" s="732"/>
      <c r="N44" s="732"/>
      <c r="O44" s="732"/>
    </row>
    <row r="45" spans="2:18" ht="48" x14ac:dyDescent="0.2">
      <c r="B45" s="176" t="s">
        <v>1489</v>
      </c>
      <c r="C45" s="87" t="s">
        <v>102</v>
      </c>
      <c r="D45" s="687" t="s">
        <v>718</v>
      </c>
      <c r="E45" s="687" t="s">
        <v>719</v>
      </c>
      <c r="F45" s="687" t="s">
        <v>717</v>
      </c>
      <c r="G45" s="687" t="s">
        <v>716</v>
      </c>
      <c r="H45" s="687" t="s">
        <v>492</v>
      </c>
      <c r="I45" s="687" t="s">
        <v>103</v>
      </c>
      <c r="J45" s="687" t="s">
        <v>493</v>
      </c>
      <c r="K45" s="687" t="s">
        <v>494</v>
      </c>
      <c r="L45" s="687" t="s">
        <v>715</v>
      </c>
      <c r="M45" s="687" t="s">
        <v>714</v>
      </c>
      <c r="N45" s="687" t="s">
        <v>713</v>
      </c>
      <c r="O45" s="687" t="s">
        <v>61</v>
      </c>
    </row>
    <row r="46" spans="2:18" x14ac:dyDescent="0.2">
      <c r="B46" s="745" t="s">
        <v>64</v>
      </c>
      <c r="C46" s="746"/>
      <c r="D46" s="747"/>
      <c r="E46" s="746"/>
      <c r="F46" s="746"/>
      <c r="G46" s="746"/>
      <c r="H46" s="746"/>
      <c r="I46" s="746"/>
      <c r="J46" s="746"/>
      <c r="K46" s="746"/>
      <c r="L46" s="746"/>
      <c r="M46" s="746"/>
      <c r="N46" s="746"/>
      <c r="O46" s="746"/>
    </row>
    <row r="47" spans="2:18" x14ac:dyDescent="0.2">
      <c r="B47" s="733"/>
      <c r="C47" s="686" t="s">
        <v>1532</v>
      </c>
      <c r="D47" s="725">
        <v>4397.7853752099973</v>
      </c>
      <c r="E47" s="725">
        <v>6467.8608759200006</v>
      </c>
      <c r="F47" s="748">
        <v>0.48677466682555487</v>
      </c>
      <c r="G47" s="725">
        <v>7410.1674759299985</v>
      </c>
      <c r="H47" s="748">
        <v>3.3023823259495914E-4</v>
      </c>
      <c r="I47" s="725">
        <v>236</v>
      </c>
      <c r="J47" s="748">
        <v>0.39744398844747125</v>
      </c>
      <c r="K47" s="754">
        <v>25.022050113174821</v>
      </c>
      <c r="L47" s="725">
        <v>545.95192131000022</v>
      </c>
      <c r="M47" s="748">
        <v>7.3676056996469105E-2</v>
      </c>
      <c r="N47" s="725">
        <v>0.9596421899999994</v>
      </c>
      <c r="O47" s="747"/>
    </row>
    <row r="48" spans="2:18" x14ac:dyDescent="0.2">
      <c r="B48" s="733"/>
      <c r="C48" s="758" t="s">
        <v>1533</v>
      </c>
      <c r="D48" s="725">
        <v>4333.8151330899964</v>
      </c>
      <c r="E48" s="725">
        <v>6416.4467315800002</v>
      </c>
      <c r="F48" s="748">
        <v>0.48748832873576564</v>
      </c>
      <c r="G48" s="725">
        <v>7336.9747195799982</v>
      </c>
      <c r="H48" s="748">
        <v>3.2146756722624756E-4</v>
      </c>
      <c r="I48" s="725">
        <v>224</v>
      </c>
      <c r="J48" s="748">
        <v>0.39748147870331951</v>
      </c>
      <c r="K48" s="754">
        <v>25.297932658947804</v>
      </c>
      <c r="L48" s="725">
        <v>532.0191335400001</v>
      </c>
      <c r="M48" s="748">
        <v>7.251205760873268E-2</v>
      </c>
      <c r="N48" s="725">
        <v>0.92471034999999935</v>
      </c>
      <c r="O48" s="747"/>
    </row>
    <row r="49" spans="2:18" x14ac:dyDescent="0.2">
      <c r="B49" s="733"/>
      <c r="C49" s="758" t="s">
        <v>1534</v>
      </c>
      <c r="D49" s="725">
        <v>63.970242119999988</v>
      </c>
      <c r="E49" s="725">
        <v>51.414144340000014</v>
      </c>
      <c r="F49" s="748">
        <v>0.3977101945872818</v>
      </c>
      <c r="G49" s="725">
        <v>73.192756349999996</v>
      </c>
      <c r="H49" s="748">
        <v>1.2094256453003495E-3</v>
      </c>
      <c r="I49" s="725">
        <v>12</v>
      </c>
      <c r="J49" s="748">
        <v>0.39368589716759245</v>
      </c>
      <c r="K49" s="754">
        <v>14.487561582675225</v>
      </c>
      <c r="L49" s="725">
        <v>13.932787769999997</v>
      </c>
      <c r="M49" s="748">
        <v>0.19035746793541816</v>
      </c>
      <c r="N49" s="725">
        <v>3.4931840000000006E-2</v>
      </c>
      <c r="O49" s="747"/>
    </row>
    <row r="50" spans="2:18" x14ac:dyDescent="0.2">
      <c r="B50" s="745"/>
      <c r="C50" s="686" t="s">
        <v>1535</v>
      </c>
      <c r="D50" s="725">
        <v>1867.4371505600009</v>
      </c>
      <c r="E50" s="725">
        <v>1352.8220510000001</v>
      </c>
      <c r="F50" s="748">
        <v>0.35090983312926499</v>
      </c>
      <c r="G50" s="725">
        <v>2066.1092576199999</v>
      </c>
      <c r="H50" s="748">
        <v>2.057117860936198E-3</v>
      </c>
      <c r="I50" s="725">
        <v>97</v>
      </c>
      <c r="J50" s="748">
        <v>0.34730921939391096</v>
      </c>
      <c r="K50" s="754">
        <v>8.5011671656616752</v>
      </c>
      <c r="L50" s="725">
        <v>481.22163026999999</v>
      </c>
      <c r="M50" s="748">
        <v>0.23291199557584411</v>
      </c>
      <c r="N50" s="725">
        <v>1.4667653200000004</v>
      </c>
      <c r="O50" s="747"/>
    </row>
    <row r="51" spans="2:18" x14ac:dyDescent="0.2">
      <c r="B51" s="733"/>
      <c r="C51" s="686" t="s">
        <v>1536</v>
      </c>
      <c r="D51" s="725">
        <v>4122.5427484499996</v>
      </c>
      <c r="E51" s="725">
        <v>3328.480907820001</v>
      </c>
      <c r="F51" s="748">
        <v>0.43339428746935477</v>
      </c>
      <c r="G51" s="725">
        <v>4907.9559509500014</v>
      </c>
      <c r="H51" s="748">
        <v>3.7111662390113317E-3</v>
      </c>
      <c r="I51" s="725">
        <v>405</v>
      </c>
      <c r="J51" s="748">
        <v>0.31828595163353623</v>
      </c>
      <c r="K51" s="754">
        <v>7.2085228091583202</v>
      </c>
      <c r="L51" s="725">
        <v>1386.8886692999997</v>
      </c>
      <c r="M51" s="748">
        <v>0.28257968962242797</v>
      </c>
      <c r="N51" s="725">
        <v>5.9114171100000066</v>
      </c>
      <c r="O51" s="747"/>
    </row>
    <row r="52" spans="2:18" x14ac:dyDescent="0.2">
      <c r="B52" s="732"/>
      <c r="C52" s="686" t="s">
        <v>1537</v>
      </c>
      <c r="D52" s="725">
        <v>1729.3311954300011</v>
      </c>
      <c r="E52" s="725">
        <v>1186.0419369500003</v>
      </c>
      <c r="F52" s="748">
        <v>0.45486828256456752</v>
      </c>
      <c r="G52" s="725">
        <v>1970.7100993200002</v>
      </c>
      <c r="H52" s="748">
        <v>6.4046637657737089E-3</v>
      </c>
      <c r="I52" s="725">
        <v>184</v>
      </c>
      <c r="J52" s="748">
        <v>0.35582202665032059</v>
      </c>
      <c r="K52" s="754">
        <v>4.5733254559964953</v>
      </c>
      <c r="L52" s="725">
        <v>758.41456333999986</v>
      </c>
      <c r="M52" s="748">
        <v>0.38484329257849403</v>
      </c>
      <c r="N52" s="725">
        <v>4.5029772200000009</v>
      </c>
      <c r="O52" s="747"/>
    </row>
    <row r="53" spans="2:18" x14ac:dyDescent="0.2">
      <c r="B53" s="732"/>
      <c r="C53" s="686" t="s">
        <v>1538</v>
      </c>
      <c r="D53" s="725">
        <v>5103.9899018800006</v>
      </c>
      <c r="E53" s="725">
        <v>2722.370855479995</v>
      </c>
      <c r="F53" s="748">
        <v>0.46215046926373643</v>
      </c>
      <c r="G53" s="725">
        <v>5458.086070430003</v>
      </c>
      <c r="H53" s="748">
        <v>1.3453182921727067E-2</v>
      </c>
      <c r="I53" s="725">
        <v>486</v>
      </c>
      <c r="J53" s="748">
        <v>0.37038091959481395</v>
      </c>
      <c r="K53" s="754">
        <v>3.605114332296234</v>
      </c>
      <c r="L53" s="725">
        <v>2965.3511244999986</v>
      </c>
      <c r="M53" s="748">
        <v>0.54329504632864467</v>
      </c>
      <c r="N53" s="725">
        <v>27.236381879999996</v>
      </c>
      <c r="O53" s="747"/>
    </row>
    <row r="54" spans="2:18" x14ac:dyDescent="0.2">
      <c r="B54" s="732"/>
      <c r="C54" s="758" t="s">
        <v>1539</v>
      </c>
      <c r="D54" s="725">
        <v>3426.0934458499983</v>
      </c>
      <c r="E54" s="725">
        <v>2215.8148162299967</v>
      </c>
      <c r="F54" s="748">
        <v>0.44819399587718833</v>
      </c>
      <c r="G54" s="725">
        <v>3692.7570582300009</v>
      </c>
      <c r="H54" s="748">
        <v>9.5384583762549956E-3</v>
      </c>
      <c r="I54" s="725">
        <v>325</v>
      </c>
      <c r="J54" s="748">
        <v>0.36647321108019376</v>
      </c>
      <c r="K54" s="754">
        <v>4.1402186889094743</v>
      </c>
      <c r="L54" s="725">
        <v>1791.7316305299994</v>
      </c>
      <c r="M54" s="748">
        <v>0.48520159931365914</v>
      </c>
      <c r="N54" s="725">
        <v>12.842216729999997</v>
      </c>
      <c r="O54" s="747"/>
    </row>
    <row r="55" spans="2:18" x14ac:dyDescent="0.2">
      <c r="B55" s="732"/>
      <c r="C55" s="758" t="s">
        <v>1540</v>
      </c>
      <c r="D55" s="725">
        <v>1677.8964560299996</v>
      </c>
      <c r="E55" s="725">
        <v>506.5560392500002</v>
      </c>
      <c r="F55" s="748">
        <v>0.52319990529063631</v>
      </c>
      <c r="G55" s="725">
        <v>1765.3290122000003</v>
      </c>
      <c r="H55" s="748">
        <v>2.1642096487647904E-2</v>
      </c>
      <c r="I55" s="725">
        <v>161</v>
      </c>
      <c r="J55" s="748">
        <v>0.37855515686115071</v>
      </c>
      <c r="K55" s="754">
        <v>2.7881856715979159</v>
      </c>
      <c r="L55" s="725">
        <v>1173.6194939699999</v>
      </c>
      <c r="M55" s="748">
        <v>0.66481629535301401</v>
      </c>
      <c r="N55" s="725">
        <v>14.394165150000003</v>
      </c>
      <c r="O55" s="747"/>
    </row>
    <row r="56" spans="2:18" x14ac:dyDescent="0.2">
      <c r="B56" s="732"/>
      <c r="C56" s="686" t="s">
        <v>1541</v>
      </c>
      <c r="D56" s="725">
        <v>3213.6816040399981</v>
      </c>
      <c r="E56" s="725">
        <v>1226.6660283200013</v>
      </c>
      <c r="F56" s="748">
        <v>0.48516185272129148</v>
      </c>
      <c r="G56" s="725">
        <v>3341.2689083</v>
      </c>
      <c r="H56" s="748">
        <v>4.456418695107963E-2</v>
      </c>
      <c r="I56" s="725">
        <v>357</v>
      </c>
      <c r="J56" s="748">
        <v>0.36138081186515381</v>
      </c>
      <c r="K56" s="754">
        <v>2.3080022520723853</v>
      </c>
      <c r="L56" s="725">
        <v>2576.9489592100012</v>
      </c>
      <c r="M56" s="748">
        <v>0.77124859744411411</v>
      </c>
      <c r="N56" s="725">
        <v>53.26272337000001</v>
      </c>
      <c r="O56" s="747"/>
    </row>
    <row r="57" spans="2:18" x14ac:dyDescent="0.2">
      <c r="B57" s="732"/>
      <c r="C57" s="758" t="s">
        <v>1542</v>
      </c>
      <c r="D57" s="725">
        <v>2355.7007969800002</v>
      </c>
      <c r="E57" s="725">
        <v>813.53082343000051</v>
      </c>
      <c r="F57" s="748">
        <v>0.39439653263194108</v>
      </c>
      <c r="G57" s="725">
        <v>2351.8253572200001</v>
      </c>
      <c r="H57" s="748">
        <v>3.5549221611622404E-2</v>
      </c>
      <c r="I57" s="725">
        <v>280</v>
      </c>
      <c r="J57" s="748">
        <v>0.37191653511378936</v>
      </c>
      <c r="K57" s="754">
        <v>2.3246867878560007</v>
      </c>
      <c r="L57" s="725">
        <v>1725.7281867800018</v>
      </c>
      <c r="M57" s="748">
        <v>0.73378245603232928</v>
      </c>
      <c r="N57" s="725">
        <v>31.164504740000005</v>
      </c>
      <c r="O57" s="747"/>
    </row>
    <row r="58" spans="2:18" x14ac:dyDescent="0.2">
      <c r="B58" s="732"/>
      <c r="C58" s="758" t="s">
        <v>1543</v>
      </c>
      <c r="D58" s="725">
        <v>857.9808070600003</v>
      </c>
      <c r="E58" s="725">
        <v>413.13520488999978</v>
      </c>
      <c r="F58" s="748">
        <v>0.66389362071680258</v>
      </c>
      <c r="G58" s="725">
        <v>989.44355108000013</v>
      </c>
      <c r="H58" s="748">
        <v>6.5992012779701001E-2</v>
      </c>
      <c r="I58" s="725">
        <v>77</v>
      </c>
      <c r="J58" s="748">
        <v>0.33633827046322429</v>
      </c>
      <c r="K58" s="754">
        <v>2.2741767456729933</v>
      </c>
      <c r="L58" s="725">
        <v>851.22077243000024</v>
      </c>
      <c r="M58" s="748">
        <v>0.86030251195318153</v>
      </c>
      <c r="N58" s="725">
        <v>22.098218629999995</v>
      </c>
      <c r="O58" s="747"/>
    </row>
    <row r="59" spans="2:18" x14ac:dyDescent="0.2">
      <c r="B59" s="732"/>
      <c r="C59" s="686" t="s">
        <v>1544</v>
      </c>
      <c r="D59" s="725">
        <v>527.40232475000005</v>
      </c>
      <c r="E59" s="725">
        <v>92.310053359999969</v>
      </c>
      <c r="F59" s="748">
        <v>0.56388382332530829</v>
      </c>
      <c r="G59" s="725">
        <v>464.4956440599999</v>
      </c>
      <c r="H59" s="748">
        <v>0.1724381268139836</v>
      </c>
      <c r="I59" s="725">
        <v>60</v>
      </c>
      <c r="J59" s="748">
        <v>0.39029481458283327</v>
      </c>
      <c r="K59" s="754">
        <v>1.3848524120800827</v>
      </c>
      <c r="L59" s="725">
        <v>632.55113851999999</v>
      </c>
      <c r="M59" s="748">
        <v>1.3618020892318465</v>
      </c>
      <c r="N59" s="725">
        <v>31.319466830000003</v>
      </c>
      <c r="O59" s="747"/>
    </row>
    <row r="60" spans="2:18" x14ac:dyDescent="0.2">
      <c r="B60" s="732"/>
      <c r="C60" s="758" t="s">
        <v>1545</v>
      </c>
      <c r="D60" s="725">
        <v>485.89639865999999</v>
      </c>
      <c r="E60" s="725">
        <v>79.842144029999986</v>
      </c>
      <c r="F60" s="748">
        <v>0.54228131403549951</v>
      </c>
      <c r="G60" s="725">
        <v>422.54987211999986</v>
      </c>
      <c r="H60" s="748">
        <v>0.16172005052935948</v>
      </c>
      <c r="I60" s="725">
        <v>54</v>
      </c>
      <c r="J60" s="748">
        <v>0.38890853407753723</v>
      </c>
      <c r="K60" s="754">
        <v>1.3724989510865806</v>
      </c>
      <c r="L60" s="725">
        <v>572.55699253000012</v>
      </c>
      <c r="M60" s="748">
        <v>1.3550045339201988</v>
      </c>
      <c r="N60" s="725">
        <v>26.555878380000003</v>
      </c>
      <c r="O60" s="747"/>
    </row>
    <row r="61" spans="2:18" x14ac:dyDescent="0.2">
      <c r="B61" s="732"/>
      <c r="C61" s="758" t="s">
        <v>1546</v>
      </c>
      <c r="D61" s="725">
        <v>41.505926089999996</v>
      </c>
      <c r="E61" s="725">
        <v>12.467909329999999</v>
      </c>
      <c r="F61" s="748">
        <v>0.70222222573702331</v>
      </c>
      <c r="G61" s="725">
        <v>41.94577194</v>
      </c>
      <c r="H61" s="748">
        <v>0.28040900335235291</v>
      </c>
      <c r="I61" s="725">
        <v>6</v>
      </c>
      <c r="J61" s="748">
        <v>0.40425981327383836</v>
      </c>
      <c r="K61" s="754">
        <v>1.5027482560338439</v>
      </c>
      <c r="L61" s="725">
        <v>59.99414599</v>
      </c>
      <c r="M61" s="748">
        <v>1.4302787436077402</v>
      </c>
      <c r="N61" s="725">
        <v>4.7635884500000003</v>
      </c>
      <c r="O61" s="747"/>
    </row>
    <row r="62" spans="2:18" x14ac:dyDescent="0.2">
      <c r="B62" s="732"/>
      <c r="C62" s="758" t="s">
        <v>1547</v>
      </c>
      <c r="D62" s="725"/>
      <c r="E62" s="725"/>
      <c r="F62" s="748"/>
      <c r="G62" s="725"/>
      <c r="H62" s="748"/>
      <c r="I62" s="725"/>
      <c r="J62" s="748"/>
      <c r="K62" s="754"/>
      <c r="L62" s="725"/>
      <c r="M62" s="748"/>
      <c r="N62" s="725"/>
      <c r="O62" s="747"/>
    </row>
    <row r="63" spans="2:18" x14ac:dyDescent="0.2">
      <c r="B63" s="732"/>
      <c r="C63" s="686" t="s">
        <v>1548</v>
      </c>
      <c r="D63" s="725">
        <v>866.77483177999966</v>
      </c>
      <c r="E63" s="725">
        <v>171.61972618999999</v>
      </c>
      <c r="F63" s="748">
        <v>0.93014112587077047</v>
      </c>
      <c r="G63" s="725">
        <v>818.75930567999956</v>
      </c>
      <c r="H63" s="748">
        <v>1</v>
      </c>
      <c r="I63" s="725">
        <v>329</v>
      </c>
      <c r="J63" s="748">
        <v>0.36531248372662545</v>
      </c>
      <c r="K63" s="754">
        <v>5.6848525605254085</v>
      </c>
      <c r="L63" s="725">
        <v>776.62738254999886</v>
      </c>
      <c r="M63" s="748">
        <v>0.94854174744919806</v>
      </c>
      <c r="N63" s="725">
        <v>299.10265535999986</v>
      </c>
      <c r="O63" s="747"/>
    </row>
    <row r="64" spans="2:18" ht="13.5" thickBot="1" x14ac:dyDescent="0.25">
      <c r="B64" s="749"/>
      <c r="C64" s="728" t="s">
        <v>62</v>
      </c>
      <c r="D64" s="729">
        <v>21828.945132099998</v>
      </c>
      <c r="E64" s="729">
        <v>16548.17243504</v>
      </c>
      <c r="F64" s="750">
        <v>0.46350170244110511</v>
      </c>
      <c r="G64" s="729">
        <v>26437.552712290006</v>
      </c>
      <c r="H64" s="750">
        <v>4.382852552643051E-2</v>
      </c>
      <c r="I64" s="729">
        <v>2154</v>
      </c>
      <c r="J64" s="750">
        <v>0.36446245809690453</v>
      </c>
      <c r="K64" s="755">
        <v>5.2495996895348291</v>
      </c>
      <c r="L64" s="729">
        <v>10123.955388999999</v>
      </c>
      <c r="M64" s="750">
        <v>0.38293844741134631</v>
      </c>
      <c r="N64" s="729">
        <v>423.76202927999987</v>
      </c>
      <c r="O64" s="729">
        <v>928.30083718000003</v>
      </c>
      <c r="Q64" s="756"/>
      <c r="R64" s="753"/>
    </row>
    <row r="65" spans="2:15" x14ac:dyDescent="0.2">
      <c r="B65" s="732"/>
      <c r="C65" s="732"/>
      <c r="D65" s="732"/>
      <c r="E65" s="732"/>
      <c r="F65" s="732"/>
      <c r="G65" s="732"/>
      <c r="H65" s="732"/>
      <c r="I65" s="732"/>
      <c r="J65" s="732"/>
      <c r="K65" s="732"/>
      <c r="L65" s="732"/>
      <c r="M65" s="732"/>
      <c r="N65" s="732"/>
      <c r="O65" s="732"/>
    </row>
    <row r="66" spans="2:15" ht="48" x14ac:dyDescent="0.2">
      <c r="B66" s="176" t="s">
        <v>1489</v>
      </c>
      <c r="C66" s="87" t="s">
        <v>102</v>
      </c>
      <c r="D66" s="687" t="s">
        <v>718</v>
      </c>
      <c r="E66" s="687" t="s">
        <v>719</v>
      </c>
      <c r="F66" s="687" t="s">
        <v>717</v>
      </c>
      <c r="G66" s="687" t="s">
        <v>716</v>
      </c>
      <c r="H66" s="687" t="s">
        <v>492</v>
      </c>
      <c r="I66" s="687" t="s">
        <v>103</v>
      </c>
      <c r="J66" s="687" t="s">
        <v>493</v>
      </c>
      <c r="K66" s="687" t="s">
        <v>494</v>
      </c>
      <c r="L66" s="687" t="s">
        <v>715</v>
      </c>
      <c r="M66" s="687" t="s">
        <v>714</v>
      </c>
      <c r="N66" s="687" t="s">
        <v>713</v>
      </c>
      <c r="O66" s="687" t="s">
        <v>61</v>
      </c>
    </row>
    <row r="67" spans="2:15" x14ac:dyDescent="0.2">
      <c r="B67" s="745" t="s">
        <v>65</v>
      </c>
      <c r="C67" s="746"/>
      <c r="D67" s="747"/>
      <c r="E67" s="746"/>
      <c r="F67" s="746"/>
      <c r="G67" s="746"/>
      <c r="H67" s="746"/>
      <c r="I67" s="746"/>
      <c r="J67" s="746"/>
      <c r="K67" s="746"/>
      <c r="L67" s="746"/>
      <c r="M67" s="746"/>
      <c r="N67" s="746"/>
      <c r="O67" s="746"/>
    </row>
    <row r="68" spans="2:15" x14ac:dyDescent="0.2">
      <c r="B68" s="733"/>
      <c r="C68" s="686" t="s">
        <v>1532</v>
      </c>
      <c r="D68" s="725">
        <v>12662.131275440006</v>
      </c>
      <c r="E68" s="725">
        <v>9782.8552884300043</v>
      </c>
      <c r="F68" s="748">
        <v>0.46253198041286492</v>
      </c>
      <c r="G68" s="725">
        <v>7339.6327323700079</v>
      </c>
      <c r="H68" s="748">
        <v>4.355344346254719E-4</v>
      </c>
      <c r="I68" s="725">
        <v>843</v>
      </c>
      <c r="J68" s="748">
        <v>0.35246573636764894</v>
      </c>
      <c r="K68" s="754">
        <v>29.259543333357328</v>
      </c>
      <c r="L68" s="725">
        <v>1002.7638706800001</v>
      </c>
      <c r="M68" s="748">
        <v>0.13662316729521182</v>
      </c>
      <c r="N68" s="725">
        <v>1.0713652500000015</v>
      </c>
      <c r="O68" s="747"/>
    </row>
    <row r="69" spans="2:15" x14ac:dyDescent="0.2">
      <c r="B69" s="733"/>
      <c r="C69" s="758" t="s">
        <v>1533</v>
      </c>
      <c r="D69" s="725">
        <v>12499.113728780001</v>
      </c>
      <c r="E69" s="725">
        <v>9509.0431899899995</v>
      </c>
      <c r="F69" s="748">
        <v>0.46550773285788954</v>
      </c>
      <c r="G69" s="725">
        <v>7118.2439764000046</v>
      </c>
      <c r="H69" s="748">
        <v>4.0815930197981209E-4</v>
      </c>
      <c r="I69" s="725">
        <v>755</v>
      </c>
      <c r="J69" s="748">
        <v>0.35285338912319514</v>
      </c>
      <c r="K69" s="754">
        <v>30.176291025360435</v>
      </c>
      <c r="L69" s="725">
        <v>957.75631672999998</v>
      </c>
      <c r="M69" s="748">
        <v>0.13454952090787672</v>
      </c>
      <c r="N69" s="725">
        <v>0.97137299000000066</v>
      </c>
      <c r="O69" s="747"/>
    </row>
    <row r="70" spans="2:15" x14ac:dyDescent="0.2">
      <c r="B70" s="733"/>
      <c r="C70" s="758" t="s">
        <v>1534</v>
      </c>
      <c r="D70" s="725">
        <v>163.01754666000005</v>
      </c>
      <c r="E70" s="725">
        <v>273.81209843999994</v>
      </c>
      <c r="F70" s="748">
        <v>0.35918899928211678</v>
      </c>
      <c r="G70" s="725">
        <v>221.38875596999998</v>
      </c>
      <c r="H70" s="748">
        <v>1.3157185804026186E-3</v>
      </c>
      <c r="I70" s="725">
        <v>88</v>
      </c>
      <c r="J70" s="748">
        <v>0.34000165760261192</v>
      </c>
      <c r="K70" s="754">
        <v>9.7512427081103734</v>
      </c>
      <c r="L70" s="725">
        <v>45.007553950000023</v>
      </c>
      <c r="M70" s="748">
        <v>0.20329647615933541</v>
      </c>
      <c r="N70" s="725">
        <v>9.9992259999999986E-2</v>
      </c>
      <c r="O70" s="747"/>
    </row>
    <row r="71" spans="2:15" x14ac:dyDescent="0.2">
      <c r="B71" s="745"/>
      <c r="C71" s="686" t="s">
        <v>1535</v>
      </c>
      <c r="D71" s="725">
        <v>3994.7777159599991</v>
      </c>
      <c r="E71" s="725">
        <v>4802.3016803600003</v>
      </c>
      <c r="F71" s="748">
        <v>0.50226177890998003</v>
      </c>
      <c r="G71" s="725">
        <v>5973.0791345900034</v>
      </c>
      <c r="H71" s="748">
        <v>2.097836188588414E-3</v>
      </c>
      <c r="I71" s="725">
        <v>534</v>
      </c>
      <c r="J71" s="748">
        <v>0.27325445897164202</v>
      </c>
      <c r="K71" s="754">
        <v>8.4321773750723068</v>
      </c>
      <c r="L71" s="725">
        <v>1484.9701808299999</v>
      </c>
      <c r="M71" s="748">
        <v>0.24861049843297103</v>
      </c>
      <c r="N71" s="725">
        <v>3.384530730000002</v>
      </c>
      <c r="O71" s="747"/>
    </row>
    <row r="72" spans="2:15" x14ac:dyDescent="0.2">
      <c r="B72" s="733"/>
      <c r="C72" s="686" t="s">
        <v>1536</v>
      </c>
      <c r="D72" s="725">
        <v>19621.855176239995</v>
      </c>
      <c r="E72" s="725">
        <v>9666.8365085300029</v>
      </c>
      <c r="F72" s="748">
        <v>0.4399215305749169</v>
      </c>
      <c r="G72" s="725">
        <v>15592.772410999993</v>
      </c>
      <c r="H72" s="748">
        <v>3.5350510566928383E-3</v>
      </c>
      <c r="I72" s="725">
        <v>966</v>
      </c>
      <c r="J72" s="748">
        <v>0.29693987074814993</v>
      </c>
      <c r="K72" s="754">
        <v>6.5538799841845901</v>
      </c>
      <c r="L72" s="725">
        <v>5290.614381570007</v>
      </c>
      <c r="M72" s="748">
        <v>0.33929914720218191</v>
      </c>
      <c r="N72" s="725">
        <v>16.462042030000021</v>
      </c>
      <c r="O72" s="747"/>
    </row>
    <row r="73" spans="2:15" x14ac:dyDescent="0.2">
      <c r="B73" s="732"/>
      <c r="C73" s="686" t="s">
        <v>1537</v>
      </c>
      <c r="D73" s="725">
        <v>7587.3761197599979</v>
      </c>
      <c r="E73" s="725">
        <v>2776.9079628599993</v>
      </c>
      <c r="F73" s="748">
        <v>0.38025354807671602</v>
      </c>
      <c r="G73" s="725">
        <v>4686.5497692299969</v>
      </c>
      <c r="H73" s="748">
        <v>6.8266484807472756E-3</v>
      </c>
      <c r="I73" s="725">
        <v>378</v>
      </c>
      <c r="J73" s="748">
        <v>0.32129150135372841</v>
      </c>
      <c r="K73" s="754">
        <v>4.808345432769463</v>
      </c>
      <c r="L73" s="725">
        <v>2424.8217415800023</v>
      </c>
      <c r="M73" s="748">
        <v>0.51740019011435834</v>
      </c>
      <c r="N73" s="725">
        <v>10.220987859999992</v>
      </c>
      <c r="O73" s="747"/>
    </row>
    <row r="74" spans="2:15" x14ac:dyDescent="0.2">
      <c r="B74" s="732"/>
      <c r="C74" s="686" t="s">
        <v>1538</v>
      </c>
      <c r="D74" s="725">
        <v>6586.3942888399979</v>
      </c>
      <c r="E74" s="725">
        <v>3612.0170508999977</v>
      </c>
      <c r="F74" s="748">
        <v>0.45570733169154432</v>
      </c>
      <c r="G74" s="725">
        <v>7856.8636376800005</v>
      </c>
      <c r="H74" s="748">
        <v>1.2476894843802842E-2</v>
      </c>
      <c r="I74" s="725">
        <v>787</v>
      </c>
      <c r="J74" s="748">
        <v>0.31300976250242496</v>
      </c>
      <c r="K74" s="754">
        <v>2.5898098546817105</v>
      </c>
      <c r="L74" s="725">
        <v>4899.189079709995</v>
      </c>
      <c r="M74" s="748">
        <v>0.62355531489873783</v>
      </c>
      <c r="N74" s="725">
        <v>29.730502420000011</v>
      </c>
      <c r="O74" s="747"/>
    </row>
    <row r="75" spans="2:15" x14ac:dyDescent="0.2">
      <c r="B75" s="732"/>
      <c r="C75" s="758" t="s">
        <v>1539</v>
      </c>
      <c r="D75" s="725">
        <v>4799.7134461900014</v>
      </c>
      <c r="E75" s="725">
        <v>2677.4322189199984</v>
      </c>
      <c r="F75" s="748">
        <v>0.42635924275628112</v>
      </c>
      <c r="G75" s="725">
        <v>5658.3830005199989</v>
      </c>
      <c r="H75" s="748">
        <v>9.23922425635346E-3</v>
      </c>
      <c r="I75" s="725">
        <v>564</v>
      </c>
      <c r="J75" s="748">
        <v>0.3289144682840841</v>
      </c>
      <c r="K75" s="754">
        <v>2.6462496234424742</v>
      </c>
      <c r="L75" s="725">
        <v>3438.7214609500006</v>
      </c>
      <c r="M75" s="748">
        <v>0.6077215806413222</v>
      </c>
      <c r="N75" s="725">
        <v>17.313919850000012</v>
      </c>
      <c r="O75" s="747"/>
    </row>
    <row r="76" spans="2:15" x14ac:dyDescent="0.2">
      <c r="B76" s="732"/>
      <c r="C76" s="758" t="s">
        <v>1540</v>
      </c>
      <c r="D76" s="725">
        <v>1786.6808426500006</v>
      </c>
      <c r="E76" s="725">
        <v>934.58483197999976</v>
      </c>
      <c r="F76" s="748">
        <v>0.53978479174675476</v>
      </c>
      <c r="G76" s="725">
        <v>2198.4806371600007</v>
      </c>
      <c r="H76" s="748">
        <v>2.0809913522090124E-2</v>
      </c>
      <c r="I76" s="725">
        <v>223</v>
      </c>
      <c r="J76" s="748">
        <v>0.27207471158495689</v>
      </c>
      <c r="K76" s="754">
        <v>2.4569204693946358</v>
      </c>
      <c r="L76" s="725">
        <v>1460.4676187599982</v>
      </c>
      <c r="M76" s="748">
        <v>0.66430770145268669</v>
      </c>
      <c r="N76" s="725">
        <v>12.416582569999994</v>
      </c>
      <c r="O76" s="747"/>
    </row>
    <row r="77" spans="2:15" x14ac:dyDescent="0.2">
      <c r="B77" s="732"/>
      <c r="C77" s="686" t="s">
        <v>1541</v>
      </c>
      <c r="D77" s="725">
        <v>3067.80591701</v>
      </c>
      <c r="E77" s="725">
        <v>1047.8069875099995</v>
      </c>
      <c r="F77" s="748">
        <v>0.48609285543167763</v>
      </c>
      <c r="G77" s="725">
        <v>3140.6029016000002</v>
      </c>
      <c r="H77" s="748">
        <v>3.8735170400498321E-2</v>
      </c>
      <c r="I77" s="725">
        <v>370</v>
      </c>
      <c r="J77" s="748">
        <v>0.32023813770538589</v>
      </c>
      <c r="K77" s="754">
        <v>2.061232414584512</v>
      </c>
      <c r="L77" s="725">
        <v>3024.8472981099981</v>
      </c>
      <c r="M77" s="748">
        <v>0.96314223506861385</v>
      </c>
      <c r="N77" s="725">
        <v>40.251917250000005</v>
      </c>
      <c r="O77" s="747"/>
    </row>
    <row r="78" spans="2:15" x14ac:dyDescent="0.2">
      <c r="B78" s="732"/>
      <c r="C78" s="758" t="s">
        <v>1542</v>
      </c>
      <c r="D78" s="725">
        <v>2505.7886694000008</v>
      </c>
      <c r="E78" s="725">
        <v>722.17628284999955</v>
      </c>
      <c r="F78" s="748">
        <v>0.5621995913210156</v>
      </c>
      <c r="G78" s="725">
        <v>2570.0561945600002</v>
      </c>
      <c r="H78" s="748">
        <v>3.20763261143069E-2</v>
      </c>
      <c r="I78" s="725">
        <v>295</v>
      </c>
      <c r="J78" s="748">
        <v>0.30736219768864487</v>
      </c>
      <c r="K78" s="754">
        <v>2.2571461909890629</v>
      </c>
      <c r="L78" s="725">
        <v>2230.5550013199982</v>
      </c>
      <c r="M78" s="748">
        <v>0.8679012568057386</v>
      </c>
      <c r="N78" s="725">
        <v>25.465411370000009</v>
      </c>
      <c r="O78" s="747"/>
    </row>
    <row r="79" spans="2:15" x14ac:dyDescent="0.2">
      <c r="B79" s="732"/>
      <c r="C79" s="758" t="s">
        <v>1543</v>
      </c>
      <c r="D79" s="725">
        <v>562.01724761000003</v>
      </c>
      <c r="E79" s="725">
        <v>325.63070465999999</v>
      </c>
      <c r="F79" s="748">
        <v>0.31730508806865665</v>
      </c>
      <c r="G79" s="725">
        <v>570.54670704</v>
      </c>
      <c r="H79" s="748">
        <v>6.8730267725872832E-2</v>
      </c>
      <c r="I79" s="725">
        <v>75</v>
      </c>
      <c r="J79" s="748">
        <v>0.37823845388018068</v>
      </c>
      <c r="K79" s="754">
        <v>1.511061582571277</v>
      </c>
      <c r="L79" s="725">
        <v>794.29229678999968</v>
      </c>
      <c r="M79" s="748">
        <v>1.3921599879364712</v>
      </c>
      <c r="N79" s="725">
        <v>14.786505879999996</v>
      </c>
      <c r="O79" s="747"/>
    </row>
    <row r="80" spans="2:15" x14ac:dyDescent="0.2">
      <c r="B80" s="732"/>
      <c r="C80" s="686" t="s">
        <v>1544</v>
      </c>
      <c r="D80" s="725">
        <v>187.35411658999996</v>
      </c>
      <c r="E80" s="725">
        <v>33.628764780000004</v>
      </c>
      <c r="F80" s="748">
        <v>0.73742945874564481</v>
      </c>
      <c r="G80" s="725">
        <v>182.88272244999996</v>
      </c>
      <c r="H80" s="748">
        <v>0.19060182991352834</v>
      </c>
      <c r="I80" s="725">
        <v>91</v>
      </c>
      <c r="J80" s="748">
        <v>0.36671542584735273</v>
      </c>
      <c r="K80" s="754">
        <v>1.1668150173369136</v>
      </c>
      <c r="L80" s="725">
        <v>335.61374409999991</v>
      </c>
      <c r="M80" s="748">
        <v>1.8351309495174237</v>
      </c>
      <c r="N80" s="725">
        <v>12.854021329999998</v>
      </c>
      <c r="O80" s="747"/>
    </row>
    <row r="81" spans="2:18" x14ac:dyDescent="0.2">
      <c r="B81" s="732"/>
      <c r="C81" s="758" t="s">
        <v>1545</v>
      </c>
      <c r="D81" s="725">
        <v>160.76230987999998</v>
      </c>
      <c r="E81" s="725">
        <v>26.876792479999995</v>
      </c>
      <c r="F81" s="748">
        <v>0.70435142861958067</v>
      </c>
      <c r="G81" s="725">
        <v>155.10814592999998</v>
      </c>
      <c r="H81" s="748">
        <v>0.17196811536354495</v>
      </c>
      <c r="I81" s="725">
        <v>76</v>
      </c>
      <c r="J81" s="748">
        <v>0.35935749781136644</v>
      </c>
      <c r="K81" s="754">
        <v>1.1329352517819629</v>
      </c>
      <c r="L81" s="725">
        <v>269.59522521999997</v>
      </c>
      <c r="M81" s="748">
        <v>1.7381113261560601</v>
      </c>
      <c r="N81" s="725">
        <v>9.520331259999999</v>
      </c>
      <c r="O81" s="747"/>
    </row>
    <row r="82" spans="2:18" x14ac:dyDescent="0.2">
      <c r="B82" s="732"/>
      <c r="C82" s="758" t="s">
        <v>1546</v>
      </c>
      <c r="D82" s="725">
        <v>26.591806709999997</v>
      </c>
      <c r="E82" s="725">
        <v>6.7519722999999994</v>
      </c>
      <c r="F82" s="748">
        <v>0.86909933413085838</v>
      </c>
      <c r="G82" s="725">
        <v>27.77457652</v>
      </c>
      <c r="H82" s="748">
        <v>0.2946624953769808</v>
      </c>
      <c r="I82" s="725">
        <v>15</v>
      </c>
      <c r="J82" s="748">
        <v>0.40780604606712006</v>
      </c>
      <c r="K82" s="754">
        <v>1.3051674551095644</v>
      </c>
      <c r="L82" s="725">
        <v>66.018518880000002</v>
      </c>
      <c r="M82" s="748">
        <v>2.3769406108662428</v>
      </c>
      <c r="N82" s="725">
        <v>3.3336900699999998</v>
      </c>
      <c r="O82" s="747"/>
    </row>
    <row r="83" spans="2:18" x14ac:dyDescent="0.2">
      <c r="B83" s="732"/>
      <c r="C83" s="758" t="s">
        <v>1547</v>
      </c>
      <c r="D83" s="725"/>
      <c r="E83" s="725"/>
      <c r="F83" s="748"/>
      <c r="G83" s="725"/>
      <c r="H83" s="748"/>
      <c r="I83" s="725"/>
      <c r="J83" s="748"/>
      <c r="K83" s="754"/>
      <c r="L83" s="725"/>
      <c r="M83" s="748"/>
      <c r="N83" s="725"/>
      <c r="O83" s="747"/>
    </row>
    <row r="84" spans="2:18" x14ac:dyDescent="0.2">
      <c r="B84" s="732"/>
      <c r="C84" s="686" t="s">
        <v>1548</v>
      </c>
      <c r="D84" s="725">
        <v>158.08407114000002</v>
      </c>
      <c r="E84" s="725">
        <v>48.709009479999999</v>
      </c>
      <c r="F84" s="748">
        <v>0.94064881854789062</v>
      </c>
      <c r="G84" s="725">
        <v>179.37832793000013</v>
      </c>
      <c r="H84" s="748">
        <v>1</v>
      </c>
      <c r="I84" s="725">
        <v>111</v>
      </c>
      <c r="J84" s="748">
        <v>0.75395188405958846</v>
      </c>
      <c r="K84" s="754">
        <v>3.7550826008124414</v>
      </c>
      <c r="L84" s="725">
        <v>252.39930496999995</v>
      </c>
      <c r="M84" s="748">
        <v>1.4070780337995747</v>
      </c>
      <c r="N84" s="725">
        <v>135.24256880000004</v>
      </c>
      <c r="O84" s="747"/>
    </row>
    <row r="85" spans="2:18" ht="13.5" thickBot="1" x14ac:dyDescent="0.25">
      <c r="B85" s="749"/>
      <c r="C85" s="728" t="s">
        <v>62</v>
      </c>
      <c r="D85" s="729">
        <v>53865.778680980002</v>
      </c>
      <c r="E85" s="729">
        <v>31771.06325285001</v>
      </c>
      <c r="F85" s="750">
        <v>0.45549138772438852</v>
      </c>
      <c r="G85" s="729">
        <v>44951.761636849995</v>
      </c>
      <c r="H85" s="750">
        <v>1.1940778708444667E-2</v>
      </c>
      <c r="I85" s="729">
        <v>4080</v>
      </c>
      <c r="J85" s="750">
        <v>0.31194168766075414</v>
      </c>
      <c r="K85" s="755">
        <v>5.7951571126302985</v>
      </c>
      <c r="L85" s="729">
        <v>18715.219601550001</v>
      </c>
      <c r="M85" s="750">
        <v>0.41634007033459353</v>
      </c>
      <c r="N85" s="729">
        <v>249.21793567000009</v>
      </c>
      <c r="O85" s="729">
        <v>397.66723889999986</v>
      </c>
    </row>
    <row r="86" spans="2:18" s="732" customFormat="1" thickBot="1" x14ac:dyDescent="0.25">
      <c r="B86" s="887" t="s">
        <v>66</v>
      </c>
      <c r="C86" s="887"/>
      <c r="D86" s="729">
        <v>94750.093418019998</v>
      </c>
      <c r="E86" s="729">
        <v>73934.239905950075</v>
      </c>
      <c r="F86" s="750">
        <v>0.55279267169717472</v>
      </c>
      <c r="G86" s="729">
        <v>102508.86715264014</v>
      </c>
      <c r="H86" s="750">
        <v>2.0426469429681321E-2</v>
      </c>
      <c r="I86" s="729">
        <v>150513</v>
      </c>
      <c r="J86" s="750">
        <v>0.42067660960821324</v>
      </c>
      <c r="K86" s="755">
        <v>1.2047112768970889</v>
      </c>
      <c r="L86" s="729">
        <v>37010.781214359995</v>
      </c>
      <c r="M86" s="750">
        <v>0.36104955836892461</v>
      </c>
      <c r="N86" s="729">
        <v>841.20955383999978</v>
      </c>
      <c r="O86" s="729">
        <v>1927.72405415</v>
      </c>
      <c r="P86" s="757"/>
      <c r="R86" s="735"/>
    </row>
    <row r="88" spans="2:18" x14ac:dyDescent="0.2">
      <c r="L88" s="753"/>
    </row>
    <row r="89" spans="2:18" x14ac:dyDescent="0.2">
      <c r="L89" s="753"/>
    </row>
    <row r="90" spans="2:18" x14ac:dyDescent="0.2">
      <c r="L90" s="753"/>
    </row>
  </sheetData>
  <mergeCells count="2">
    <mergeCell ref="B2:I2"/>
    <mergeCell ref="B86:C86"/>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19A5-9FEA-452D-BBE3-5B5D05A5E6FF}">
  <dimension ref="A1:M25"/>
  <sheetViews>
    <sheetView workbookViewId="0">
      <selection activeCell="E25" sqref="E25"/>
    </sheetView>
  </sheetViews>
  <sheetFormatPr defaultColWidth="9" defaultRowHeight="12.75" x14ac:dyDescent="0.2"/>
  <cols>
    <col min="1" max="1" width="3.625" style="11" customWidth="1"/>
    <col min="2" max="2" width="9" style="11"/>
    <col min="3" max="3" width="59.75" style="11" customWidth="1"/>
    <col min="4" max="8" width="26.25" style="11" customWidth="1"/>
    <col min="9" max="16384" width="9" style="11"/>
  </cols>
  <sheetData>
    <row r="1" spans="1:13" ht="21" customHeight="1" x14ac:dyDescent="0.2"/>
    <row r="2" spans="1:13" s="726" customFormat="1" ht="48" customHeight="1" x14ac:dyDescent="0.2">
      <c r="A2" s="435"/>
      <c r="B2" s="843" t="s">
        <v>1075</v>
      </c>
      <c r="C2" s="843"/>
      <c r="D2" s="843"/>
      <c r="E2" s="843"/>
      <c r="F2" s="843"/>
      <c r="G2" s="843"/>
      <c r="H2" s="843"/>
      <c r="I2" s="843"/>
      <c r="J2" s="843"/>
      <c r="K2" s="843"/>
      <c r="L2" s="843"/>
    </row>
    <row r="3" spans="1:13" s="726" customFormat="1" ht="36" x14ac:dyDescent="0.2">
      <c r="A3" s="436"/>
      <c r="B3" s="176" t="s">
        <v>1489</v>
      </c>
      <c r="C3" s="87"/>
      <c r="D3" s="687" t="s">
        <v>1076</v>
      </c>
      <c r="E3" s="687" t="s">
        <v>1077</v>
      </c>
      <c r="F3" s="687" t="s">
        <v>1078</v>
      </c>
      <c r="G3" s="687" t="s">
        <v>1079</v>
      </c>
      <c r="H3" s="687" t="s">
        <v>1080</v>
      </c>
      <c r="I3" s="451"/>
      <c r="J3" s="451"/>
      <c r="K3" s="451"/>
      <c r="L3" s="451"/>
    </row>
    <row r="4" spans="1:13" s="726" customFormat="1" ht="15" customHeight="1" x14ac:dyDescent="0.2">
      <c r="A4" s="193"/>
      <c r="B4" s="193">
        <v>1</v>
      </c>
      <c r="C4" s="466" t="s">
        <v>488</v>
      </c>
      <c r="D4" s="466"/>
      <c r="E4" s="261">
        <v>21970</v>
      </c>
      <c r="F4" s="759">
        <v>1</v>
      </c>
      <c r="G4" s="759"/>
      <c r="H4" s="759"/>
      <c r="I4" s="725"/>
      <c r="J4" s="725"/>
      <c r="K4" s="725"/>
      <c r="L4" s="725"/>
      <c r="M4" s="732"/>
    </row>
    <row r="5" spans="1:13" s="726" customFormat="1" ht="15" customHeight="1" x14ac:dyDescent="0.2">
      <c r="A5" s="193"/>
      <c r="B5" s="193">
        <v>1.1000000000000001</v>
      </c>
      <c r="C5" s="760" t="s">
        <v>1088</v>
      </c>
      <c r="D5" s="761"/>
      <c r="E5" s="762">
        <v>58</v>
      </c>
      <c r="F5" s="759">
        <v>1</v>
      </c>
      <c r="G5" s="763"/>
      <c r="H5" s="763"/>
      <c r="I5" s="732"/>
      <c r="J5" s="732"/>
      <c r="K5" s="732"/>
      <c r="L5" s="732"/>
      <c r="M5" s="732"/>
    </row>
    <row r="6" spans="1:13" s="726" customFormat="1" ht="15" customHeight="1" x14ac:dyDescent="0.2">
      <c r="A6" s="727"/>
      <c r="B6" s="193">
        <v>1.2</v>
      </c>
      <c r="C6" s="760" t="s">
        <v>1089</v>
      </c>
      <c r="D6" s="761"/>
      <c r="E6" s="762">
        <v>0</v>
      </c>
      <c r="F6" s="759">
        <v>1</v>
      </c>
      <c r="G6" s="763"/>
      <c r="H6" s="763"/>
      <c r="I6" s="742"/>
      <c r="J6" s="742"/>
      <c r="K6" s="742"/>
      <c r="L6" s="732"/>
      <c r="M6" s="732"/>
    </row>
    <row r="7" spans="1:13" s="726" customFormat="1" ht="15" customHeight="1" x14ac:dyDescent="0.2">
      <c r="A7" s="193"/>
      <c r="B7" s="193">
        <v>2</v>
      </c>
      <c r="C7" s="258" t="s">
        <v>18</v>
      </c>
      <c r="D7" s="762"/>
      <c r="E7" s="762">
        <v>1570</v>
      </c>
      <c r="F7" s="759">
        <v>1</v>
      </c>
      <c r="G7" s="763"/>
      <c r="H7" s="763"/>
      <c r="I7" s="732"/>
      <c r="J7" s="732"/>
      <c r="K7" s="732"/>
      <c r="L7" s="732"/>
      <c r="M7" s="732"/>
    </row>
    <row r="8" spans="1:13" s="726" customFormat="1" ht="15" customHeight="1" x14ac:dyDescent="0.2">
      <c r="B8" s="193">
        <v>3</v>
      </c>
      <c r="C8" s="258" t="s">
        <v>19</v>
      </c>
      <c r="D8" s="762">
        <v>96552</v>
      </c>
      <c r="E8" s="762">
        <v>96797</v>
      </c>
      <c r="F8" s="763">
        <v>2.5000000000000001E-3</v>
      </c>
      <c r="G8" s="763">
        <v>0.99750000000000005</v>
      </c>
      <c r="H8" s="763"/>
      <c r="I8" s="732"/>
      <c r="J8" s="732"/>
      <c r="K8" s="732"/>
      <c r="L8" s="732"/>
      <c r="M8" s="732"/>
    </row>
    <row r="9" spans="1:13" s="726" customFormat="1" ht="15" customHeight="1" x14ac:dyDescent="0.2">
      <c r="B9" s="193">
        <v>3.1</v>
      </c>
      <c r="C9" s="760" t="s">
        <v>1086</v>
      </c>
      <c r="D9" s="761"/>
      <c r="E9" s="762"/>
      <c r="F9" s="763"/>
      <c r="G9" s="763"/>
      <c r="H9" s="763"/>
      <c r="I9" s="732"/>
      <c r="J9" s="732"/>
      <c r="K9" s="732"/>
      <c r="L9" s="732"/>
      <c r="M9" s="732"/>
    </row>
    <row r="10" spans="1:13" s="726" customFormat="1" ht="15" customHeight="1" x14ac:dyDescent="0.2">
      <c r="B10" s="193">
        <v>3.2</v>
      </c>
      <c r="C10" s="760" t="s">
        <v>1087</v>
      </c>
      <c r="D10" s="764"/>
      <c r="E10" s="261"/>
      <c r="F10" s="759"/>
      <c r="G10" s="759"/>
      <c r="H10" s="759"/>
      <c r="I10" s="732"/>
      <c r="J10" s="732"/>
      <c r="K10" s="732"/>
      <c r="L10" s="732"/>
      <c r="M10" s="732"/>
    </row>
    <row r="11" spans="1:13" s="726" customFormat="1" ht="15" customHeight="1" x14ac:dyDescent="0.2">
      <c r="B11" s="193">
        <v>4</v>
      </c>
      <c r="C11" s="258" t="s">
        <v>20</v>
      </c>
      <c r="D11" s="762">
        <v>37592</v>
      </c>
      <c r="E11" s="762">
        <f>+E12+E13+E15+E16</f>
        <v>38293</v>
      </c>
      <c r="F11" s="763">
        <v>1.83E-2</v>
      </c>
      <c r="G11" s="763">
        <v>0.98170000000000002</v>
      </c>
      <c r="H11" s="763"/>
      <c r="I11" s="732"/>
      <c r="J11" s="732"/>
      <c r="K11" s="732"/>
      <c r="L11" s="732"/>
      <c r="M11" s="732"/>
    </row>
    <row r="12" spans="1:13" s="726" customFormat="1" ht="15" customHeight="1" x14ac:dyDescent="0.2">
      <c r="B12" s="193">
        <v>4.0999999999999996</v>
      </c>
      <c r="C12" s="760" t="s">
        <v>1081</v>
      </c>
      <c r="D12" s="761"/>
      <c r="E12" s="762">
        <v>1336</v>
      </c>
      <c r="F12" s="763">
        <v>1.1000000000000001E-3</v>
      </c>
      <c r="G12" s="763">
        <v>0.99890000000000001</v>
      </c>
      <c r="H12" s="763"/>
      <c r="I12" s="732"/>
      <c r="J12" s="732"/>
      <c r="K12" s="732"/>
      <c r="L12" s="732"/>
      <c r="M12" s="732"/>
    </row>
    <row r="13" spans="1:13" s="726" customFormat="1" ht="15" customHeight="1" x14ac:dyDescent="0.2">
      <c r="B13" s="193">
        <v>4.2</v>
      </c>
      <c r="C13" s="760" t="s">
        <v>1082</v>
      </c>
      <c r="D13" s="761"/>
      <c r="E13" s="762">
        <v>10430</v>
      </c>
      <c r="F13" s="763">
        <v>0</v>
      </c>
      <c r="G13" s="763">
        <v>1</v>
      </c>
      <c r="H13" s="763"/>
    </row>
    <row r="14" spans="1:13" s="726" customFormat="1" ht="15" customHeight="1" x14ac:dyDescent="0.2">
      <c r="B14" s="193">
        <v>4.3</v>
      </c>
      <c r="C14" s="760" t="s">
        <v>1083</v>
      </c>
      <c r="D14" s="761"/>
      <c r="E14" s="762"/>
      <c r="F14" s="763"/>
      <c r="G14" s="763"/>
      <c r="H14" s="763"/>
    </row>
    <row r="15" spans="1:13" s="726" customFormat="1" ht="15" customHeight="1" x14ac:dyDescent="0.2">
      <c r="B15" s="193">
        <v>4.4000000000000004</v>
      </c>
      <c r="C15" s="760" t="s">
        <v>1084</v>
      </c>
      <c r="D15" s="761"/>
      <c r="E15" s="762">
        <v>13134</v>
      </c>
      <c r="F15" s="763">
        <v>1.4500000000000001E-2</v>
      </c>
      <c r="G15" s="763">
        <v>0.98550000000000004</v>
      </c>
      <c r="H15" s="763"/>
    </row>
    <row r="16" spans="1:13" s="726" customFormat="1" ht="15" customHeight="1" x14ac:dyDescent="0.2">
      <c r="B16" s="193">
        <v>4.5</v>
      </c>
      <c r="C16" s="760" t="s">
        <v>1085</v>
      </c>
      <c r="D16" s="761"/>
      <c r="E16" s="762">
        <v>13393</v>
      </c>
      <c r="F16" s="763">
        <v>3.7999999999999999E-2</v>
      </c>
      <c r="G16" s="763">
        <v>0.96199999999999997</v>
      </c>
      <c r="H16" s="763"/>
    </row>
    <row r="17" spans="2:8" s="726" customFormat="1" ht="15" customHeight="1" x14ac:dyDescent="0.2">
      <c r="B17" s="193">
        <v>5</v>
      </c>
      <c r="C17" s="258" t="s">
        <v>21</v>
      </c>
      <c r="D17" s="762"/>
      <c r="E17" s="762">
        <v>1899</v>
      </c>
      <c r="F17" s="759">
        <v>1</v>
      </c>
      <c r="G17" s="763"/>
      <c r="H17" s="763"/>
    </row>
    <row r="18" spans="2:8" s="726" customFormat="1" ht="15" customHeight="1" x14ac:dyDescent="0.2">
      <c r="B18" s="193">
        <v>6</v>
      </c>
      <c r="C18" s="258" t="s">
        <v>179</v>
      </c>
      <c r="D18" s="762"/>
      <c r="E18" s="762">
        <v>2386</v>
      </c>
      <c r="F18" s="759">
        <v>1</v>
      </c>
      <c r="G18" s="763"/>
      <c r="H18" s="763"/>
    </row>
    <row r="19" spans="2:8" s="726" customFormat="1" ht="15" customHeight="1" thickBot="1" x14ac:dyDescent="0.25">
      <c r="B19" s="743">
        <v>7</v>
      </c>
      <c r="C19" s="765" t="s">
        <v>83</v>
      </c>
      <c r="D19" s="766">
        <f>+D11+D8</f>
        <v>134144</v>
      </c>
      <c r="E19" s="766">
        <f>+E18+E17+E11+E8+E7+E6+E4</f>
        <v>162915</v>
      </c>
      <c r="F19" s="767">
        <v>0.17660000000000001</v>
      </c>
      <c r="G19" s="767">
        <v>0.82340000000000002</v>
      </c>
      <c r="H19" s="767"/>
    </row>
    <row r="20" spans="2:8" s="726" customFormat="1" x14ac:dyDescent="0.2">
      <c r="B20" s="193"/>
      <c r="C20" s="258"/>
      <c r="D20" s="762"/>
      <c r="E20" s="762"/>
      <c r="F20" s="762"/>
      <c r="G20" s="762"/>
      <c r="H20" s="762"/>
    </row>
    <row r="21" spans="2:8" s="726" customFormat="1" x14ac:dyDescent="0.2">
      <c r="B21" s="193"/>
      <c r="C21" s="258"/>
      <c r="D21" s="762"/>
      <c r="E21" s="762"/>
      <c r="F21" s="762"/>
      <c r="G21" s="762"/>
      <c r="H21" s="762"/>
    </row>
    <row r="22" spans="2:8" s="726" customFormat="1" x14ac:dyDescent="0.2">
      <c r="B22" s="193"/>
      <c r="C22" s="258"/>
    </row>
    <row r="23" spans="2:8" s="726" customFormat="1" x14ac:dyDescent="0.2">
      <c r="B23" s="727"/>
      <c r="C23" s="768"/>
      <c r="D23" s="768"/>
      <c r="E23" s="768"/>
      <c r="F23" s="768"/>
      <c r="G23" s="768"/>
      <c r="H23" s="768"/>
    </row>
    <row r="24" spans="2:8" x14ac:dyDescent="0.2">
      <c r="B24" s="173"/>
      <c r="C24" s="173"/>
      <c r="D24" s="173"/>
      <c r="E24" s="173"/>
      <c r="F24" s="173"/>
      <c r="G24" s="173"/>
      <c r="H24" s="173"/>
    </row>
    <row r="25" spans="2:8" x14ac:dyDescent="0.2">
      <c r="B25" s="173"/>
      <c r="C25" s="173"/>
      <c r="D25" s="173"/>
      <c r="E25" s="173"/>
      <c r="F25" s="173"/>
      <c r="G25" s="173"/>
      <c r="H25" s="173"/>
    </row>
  </sheetData>
  <mergeCells count="1">
    <mergeCell ref="B2:L2"/>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47"/>
  <dimension ref="A1:J29"/>
  <sheetViews>
    <sheetView workbookViewId="0">
      <selection activeCell="M21" sqref="M21"/>
    </sheetView>
  </sheetViews>
  <sheetFormatPr defaultColWidth="9" defaultRowHeight="12.75" x14ac:dyDescent="0.2"/>
  <cols>
    <col min="1" max="1" width="3.625" style="11" customWidth="1"/>
    <col min="2" max="2" width="9" style="11"/>
    <col min="3" max="3" width="40.875" style="11" customWidth="1"/>
    <col min="4" max="4" width="26.25" style="11" customWidth="1"/>
    <col min="5" max="5" width="15.375" style="11" customWidth="1"/>
    <col min="6" max="6" width="10.25" style="11" customWidth="1"/>
    <col min="7" max="7" width="9" style="11"/>
    <col min="8" max="8" width="19.25" style="11" customWidth="1"/>
    <col min="9" max="16384" width="9" style="11"/>
  </cols>
  <sheetData>
    <row r="1" spans="1:10" ht="21" customHeight="1" x14ac:dyDescent="0.2"/>
    <row r="2" spans="1:10" s="726" customFormat="1" ht="48" customHeight="1" x14ac:dyDescent="0.2">
      <c r="A2" s="435"/>
      <c r="B2" s="843" t="s">
        <v>166</v>
      </c>
      <c r="C2" s="843"/>
      <c r="D2" s="843"/>
      <c r="E2" s="843"/>
      <c r="F2" s="843"/>
      <c r="G2" s="843"/>
      <c r="H2" s="843"/>
      <c r="I2" s="843"/>
    </row>
    <row r="3" spans="1:10" s="726" customFormat="1" ht="32.25" customHeight="1" x14ac:dyDescent="0.2">
      <c r="A3" s="436"/>
      <c r="B3" s="176" t="s">
        <v>1489</v>
      </c>
      <c r="C3" s="87"/>
      <c r="D3" s="687" t="s">
        <v>180</v>
      </c>
      <c r="E3" s="687" t="s">
        <v>181</v>
      </c>
      <c r="F3" s="451"/>
      <c r="G3" s="451"/>
      <c r="H3" s="451"/>
      <c r="I3" s="451"/>
    </row>
    <row r="4" spans="1:10" s="726" customFormat="1" ht="15" customHeight="1" x14ac:dyDescent="0.2">
      <c r="A4" s="193"/>
      <c r="B4" s="193">
        <v>1</v>
      </c>
      <c r="C4" s="888" t="s">
        <v>167</v>
      </c>
      <c r="D4" s="888"/>
      <c r="E4" s="888"/>
      <c r="F4" s="725"/>
      <c r="G4" s="725"/>
      <c r="H4" s="725"/>
      <c r="I4" s="725"/>
      <c r="J4" s="732"/>
    </row>
    <row r="5" spans="1:10" s="726" customFormat="1" ht="15" customHeight="1" x14ac:dyDescent="0.2">
      <c r="A5" s="193"/>
      <c r="B5" s="193">
        <v>2</v>
      </c>
      <c r="C5" s="258" t="s">
        <v>168</v>
      </c>
      <c r="D5" s="762"/>
      <c r="E5" s="762"/>
      <c r="F5" s="732"/>
      <c r="G5" s="732"/>
      <c r="H5" s="732"/>
      <c r="I5" s="732"/>
      <c r="J5" s="732"/>
    </row>
    <row r="6" spans="1:10" s="726" customFormat="1" ht="15" customHeight="1" x14ac:dyDescent="0.2">
      <c r="A6" s="727"/>
      <c r="B6" s="193">
        <v>3</v>
      </c>
      <c r="C6" s="258" t="s">
        <v>18</v>
      </c>
      <c r="D6" s="762"/>
      <c r="E6" s="762"/>
      <c r="F6" s="742"/>
      <c r="G6" s="742"/>
      <c r="H6" s="742"/>
      <c r="I6" s="732"/>
      <c r="J6" s="732"/>
    </row>
    <row r="7" spans="1:10" s="726" customFormat="1" ht="15" customHeight="1" x14ac:dyDescent="0.2">
      <c r="A7" s="193"/>
      <c r="B7" s="193">
        <v>4</v>
      </c>
      <c r="C7" s="258" t="s">
        <v>169</v>
      </c>
      <c r="D7" s="762"/>
      <c r="E7" s="762"/>
      <c r="F7" s="732"/>
      <c r="G7" s="732"/>
      <c r="H7" s="732"/>
      <c r="I7" s="732"/>
      <c r="J7" s="732"/>
    </row>
    <row r="8" spans="1:10" s="726" customFormat="1" ht="15" customHeight="1" x14ac:dyDescent="0.2">
      <c r="B8" s="193">
        <v>5</v>
      </c>
      <c r="C8" s="258" t="s">
        <v>170</v>
      </c>
      <c r="D8" s="762"/>
      <c r="E8" s="762"/>
      <c r="F8" s="732"/>
      <c r="G8" s="732"/>
      <c r="H8" s="732"/>
      <c r="I8" s="732"/>
      <c r="J8" s="732"/>
    </row>
    <row r="9" spans="1:10" s="726" customFormat="1" ht="15" customHeight="1" x14ac:dyDescent="0.2">
      <c r="B9" s="193">
        <v>6</v>
      </c>
      <c r="C9" s="258" t="s">
        <v>171</v>
      </c>
      <c r="D9" s="762"/>
      <c r="E9" s="762"/>
      <c r="F9" s="732"/>
      <c r="G9" s="732"/>
      <c r="H9" s="732"/>
      <c r="I9" s="732"/>
      <c r="J9" s="732"/>
    </row>
    <row r="10" spans="1:10" s="726" customFormat="1" ht="15" customHeight="1" x14ac:dyDescent="0.2">
      <c r="B10" s="193">
        <v>7</v>
      </c>
      <c r="C10" s="889" t="s">
        <v>172</v>
      </c>
      <c r="D10" s="889"/>
      <c r="E10" s="889"/>
      <c r="F10" s="732"/>
      <c r="G10" s="732"/>
      <c r="H10" s="732"/>
      <c r="I10" s="732"/>
      <c r="J10" s="732"/>
    </row>
    <row r="11" spans="1:10" s="726" customFormat="1" ht="15" customHeight="1" x14ac:dyDescent="0.2">
      <c r="B11" s="193">
        <v>8</v>
      </c>
      <c r="C11" s="258" t="s">
        <v>168</v>
      </c>
      <c r="D11" s="762"/>
      <c r="E11" s="762"/>
      <c r="F11" s="732"/>
      <c r="G11" s="732"/>
      <c r="H11" s="732"/>
      <c r="I11" s="732"/>
      <c r="J11" s="732"/>
    </row>
    <row r="12" spans="1:10" s="726" customFormat="1" ht="15" customHeight="1" x14ac:dyDescent="0.2">
      <c r="B12" s="193">
        <v>9</v>
      </c>
      <c r="C12" s="258" t="s">
        <v>18</v>
      </c>
      <c r="D12" s="762"/>
      <c r="E12" s="762"/>
      <c r="F12" s="732"/>
      <c r="G12" s="732"/>
      <c r="H12" s="732"/>
      <c r="I12" s="732"/>
      <c r="J12" s="732"/>
    </row>
    <row r="13" spans="1:10" s="726" customFormat="1" ht="15" customHeight="1" x14ac:dyDescent="0.2">
      <c r="B13" s="193">
        <v>10</v>
      </c>
      <c r="C13" s="258" t="s">
        <v>169</v>
      </c>
      <c r="D13" s="762">
        <v>10155</v>
      </c>
      <c r="E13" s="762"/>
    </row>
    <row r="14" spans="1:10" s="726" customFormat="1" ht="15" customHeight="1" x14ac:dyDescent="0.2">
      <c r="B14" s="193">
        <v>11</v>
      </c>
      <c r="C14" s="258" t="s">
        <v>170</v>
      </c>
      <c r="D14" s="762"/>
      <c r="E14" s="762"/>
      <c r="F14" s="769"/>
    </row>
    <row r="15" spans="1:10" s="726" customFormat="1" ht="15" customHeight="1" x14ac:dyDescent="0.2">
      <c r="B15" s="193">
        <v>12</v>
      </c>
      <c r="C15" s="258" t="s">
        <v>171</v>
      </c>
      <c r="D15" s="762">
        <v>18847</v>
      </c>
      <c r="E15" s="762"/>
      <c r="F15" s="769"/>
    </row>
    <row r="16" spans="1:10" s="726" customFormat="1" ht="15" customHeight="1" x14ac:dyDescent="0.2">
      <c r="B16" s="193">
        <v>13</v>
      </c>
      <c r="C16" s="258" t="s">
        <v>173</v>
      </c>
      <c r="D16" s="762">
        <v>385</v>
      </c>
      <c r="E16" s="762"/>
      <c r="F16" s="769"/>
    </row>
    <row r="17" spans="2:6" s="726" customFormat="1" ht="15" customHeight="1" x14ac:dyDescent="0.2">
      <c r="B17" s="193">
        <v>14</v>
      </c>
      <c r="C17" s="258" t="s">
        <v>174</v>
      </c>
      <c r="D17" s="762">
        <v>2334</v>
      </c>
      <c r="E17" s="762"/>
      <c r="F17" s="769"/>
    </row>
    <row r="18" spans="2:6" s="726" customFormat="1" ht="15" customHeight="1" x14ac:dyDescent="0.2">
      <c r="B18" s="193">
        <v>15</v>
      </c>
      <c r="C18" s="258" t="s">
        <v>175</v>
      </c>
      <c r="D18" s="762"/>
      <c r="E18" s="762"/>
      <c r="F18" s="769"/>
    </row>
    <row r="19" spans="2:6" s="726" customFormat="1" ht="15" customHeight="1" x14ac:dyDescent="0.2">
      <c r="B19" s="193">
        <v>16</v>
      </c>
      <c r="C19" s="258" t="s">
        <v>176</v>
      </c>
      <c r="D19" s="762">
        <v>2916</v>
      </c>
      <c r="E19" s="762"/>
      <c r="F19" s="769"/>
    </row>
    <row r="20" spans="2:6" s="726" customFormat="1" ht="15" customHeight="1" x14ac:dyDescent="0.2">
      <c r="B20" s="193">
        <v>17</v>
      </c>
      <c r="C20" s="258" t="s">
        <v>177</v>
      </c>
      <c r="D20" s="762">
        <v>2556</v>
      </c>
      <c r="E20" s="762"/>
      <c r="F20" s="769"/>
    </row>
    <row r="21" spans="2:6" s="726" customFormat="1" ht="15" customHeight="1" x14ac:dyDescent="0.2">
      <c r="B21" s="193">
        <v>18</v>
      </c>
      <c r="C21" s="258" t="s">
        <v>178</v>
      </c>
      <c r="D21" s="762"/>
      <c r="E21" s="762"/>
      <c r="F21" s="769"/>
    </row>
    <row r="22" spans="2:6" s="726" customFormat="1" ht="15" customHeight="1" x14ac:dyDescent="0.2">
      <c r="B22" s="193">
        <v>19</v>
      </c>
      <c r="C22" s="258" t="s">
        <v>179</v>
      </c>
      <c r="D22" s="762">
        <v>548.5</v>
      </c>
      <c r="E22" s="762"/>
      <c r="F22" s="769"/>
    </row>
    <row r="23" spans="2:6" s="726" customFormat="1" ht="15" customHeight="1" thickBot="1" x14ac:dyDescent="0.25">
      <c r="B23" s="743">
        <v>20</v>
      </c>
      <c r="C23" s="765" t="s">
        <v>4</v>
      </c>
      <c r="D23" s="765">
        <f>+D22+D20+D19+D17+D16+D15+D13</f>
        <v>37741.5</v>
      </c>
      <c r="E23" s="765"/>
    </row>
    <row r="24" spans="2:6" s="726" customFormat="1" x14ac:dyDescent="0.2">
      <c r="B24" s="732"/>
      <c r="C24" s="732"/>
      <c r="D24" s="732"/>
      <c r="E24" s="732"/>
    </row>
    <row r="25" spans="2:6" s="726" customFormat="1" x14ac:dyDescent="0.2">
      <c r="B25" s="732"/>
      <c r="C25" s="732"/>
      <c r="D25" s="732"/>
      <c r="E25" s="732"/>
    </row>
    <row r="26" spans="2:6" s="726" customFormat="1" x14ac:dyDescent="0.2"/>
    <row r="27" spans="2:6" s="726" customFormat="1" x14ac:dyDescent="0.2"/>
    <row r="29" spans="2:6" x14ac:dyDescent="0.2">
      <c r="E29" s="11" t="s">
        <v>2</v>
      </c>
    </row>
  </sheetData>
  <mergeCells count="3">
    <mergeCell ref="B2:I2"/>
    <mergeCell ref="C4:E4"/>
    <mergeCell ref="C10:E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3899-4287-4B57-80BB-43D2E0F6B429}">
  <sheetPr codeName="Ark3"/>
  <dimension ref="B1:H48"/>
  <sheetViews>
    <sheetView zoomScaleNormal="100" workbookViewId="0">
      <selection activeCell="C12" sqref="C12"/>
    </sheetView>
  </sheetViews>
  <sheetFormatPr defaultColWidth="9" defaultRowHeight="12.75" x14ac:dyDescent="0.2"/>
  <cols>
    <col min="1" max="1" width="3.625" style="14" customWidth="1"/>
    <col min="2" max="2" width="8.625" style="85" customWidth="1"/>
    <col min="3" max="3" width="68.875" style="14" customWidth="1"/>
    <col min="4" max="8" width="19.625" style="14" customWidth="1"/>
    <col min="9" max="16384" width="9" style="14"/>
  </cols>
  <sheetData>
    <row r="1" spans="2:8" ht="21" customHeight="1" x14ac:dyDescent="0.2"/>
    <row r="2" spans="2:8" ht="48" customHeight="1" x14ac:dyDescent="0.2">
      <c r="B2" s="843" t="s">
        <v>404</v>
      </c>
      <c r="C2" s="843"/>
      <c r="D2" s="843"/>
      <c r="E2" s="843"/>
      <c r="F2" s="843"/>
      <c r="G2" s="843"/>
      <c r="H2" s="843"/>
    </row>
    <row r="3" spans="2:8" ht="47.25" customHeight="1" x14ac:dyDescent="0.2">
      <c r="B3" s="86" t="s">
        <v>1489</v>
      </c>
      <c r="C3" s="87"/>
      <c r="D3" s="88" t="s">
        <v>1490</v>
      </c>
      <c r="E3" s="88" t="s">
        <v>1491</v>
      </c>
      <c r="F3" s="88" t="s">
        <v>1493</v>
      </c>
      <c r="G3" s="88" t="s">
        <v>1492</v>
      </c>
      <c r="H3" s="88" t="s">
        <v>1229</v>
      </c>
    </row>
    <row r="4" spans="2:8" s="92" customFormat="1" ht="15" customHeight="1" x14ac:dyDescent="0.2">
      <c r="B4" s="89"/>
      <c r="C4" s="90" t="s">
        <v>406</v>
      </c>
      <c r="D4" s="91"/>
      <c r="E4" s="91"/>
      <c r="F4" s="91"/>
      <c r="G4" s="91"/>
      <c r="H4" s="91"/>
    </row>
    <row r="5" spans="2:8" s="92" customFormat="1" ht="15" customHeight="1" x14ac:dyDescent="0.2">
      <c r="B5" s="89">
        <v>1</v>
      </c>
      <c r="C5" s="93" t="s">
        <v>407</v>
      </c>
      <c r="D5" s="94">
        <v>11671.007428076498</v>
      </c>
      <c r="E5" s="94">
        <v>11119.580781415665</v>
      </c>
      <c r="F5" s="94">
        <v>11351.036604564666</v>
      </c>
      <c r="G5" s="94">
        <v>11002.752338521002</v>
      </c>
      <c r="H5" s="94">
        <v>10483.619127634998</v>
      </c>
    </row>
    <row r="6" spans="2:8" s="92" customFormat="1" ht="15" customHeight="1" x14ac:dyDescent="0.2">
      <c r="B6" s="89">
        <v>2</v>
      </c>
      <c r="C6" s="93" t="s">
        <v>408</v>
      </c>
      <c r="D6" s="94">
        <v>12416.302428076498</v>
      </c>
      <c r="E6" s="94">
        <v>11865.295781415665</v>
      </c>
      <c r="F6" s="94">
        <v>12095.766604564667</v>
      </c>
      <c r="G6" s="94">
        <v>11747.602338521001</v>
      </c>
      <c r="H6" s="94">
        <v>11227.264127634999</v>
      </c>
    </row>
    <row r="7" spans="2:8" s="92" customFormat="1" ht="15" customHeight="1" x14ac:dyDescent="0.2">
      <c r="B7" s="95">
        <v>3</v>
      </c>
      <c r="C7" s="96" t="s">
        <v>409</v>
      </c>
      <c r="D7" s="97">
        <v>13055.591850181278</v>
      </c>
      <c r="E7" s="97">
        <v>12503.81985633076</v>
      </c>
      <c r="F7" s="97">
        <v>12735.08158019618</v>
      </c>
      <c r="G7" s="97">
        <v>12383.205836262496</v>
      </c>
      <c r="H7" s="97">
        <v>11862.583622197135</v>
      </c>
    </row>
    <row r="8" spans="2:8" s="92" customFormat="1" ht="15" customHeight="1" x14ac:dyDescent="0.2">
      <c r="B8" s="89"/>
      <c r="C8" s="90" t="s">
        <v>410</v>
      </c>
      <c r="D8" s="91"/>
      <c r="E8" s="91"/>
      <c r="F8" s="91"/>
      <c r="G8" s="91"/>
      <c r="H8" s="91"/>
    </row>
    <row r="9" spans="2:8" s="92" customFormat="1" ht="15" customHeight="1" x14ac:dyDescent="0.2">
      <c r="B9" s="95">
        <v>4</v>
      </c>
      <c r="C9" s="96" t="s">
        <v>375</v>
      </c>
      <c r="D9" s="97">
        <v>61896.00708503327</v>
      </c>
      <c r="E9" s="97">
        <v>60137.781498161974</v>
      </c>
      <c r="F9" s="97">
        <v>60622.593842151808</v>
      </c>
      <c r="G9" s="97">
        <v>60435.381058752166</v>
      </c>
      <c r="H9" s="97">
        <v>60471.875548060816</v>
      </c>
    </row>
    <row r="10" spans="2:8" s="92" customFormat="1" ht="15" customHeight="1" x14ac:dyDescent="0.2">
      <c r="B10" s="89"/>
      <c r="C10" s="90" t="s">
        <v>411</v>
      </c>
      <c r="D10" s="91"/>
      <c r="E10" s="91"/>
      <c r="F10" s="91"/>
      <c r="G10" s="91"/>
      <c r="H10" s="91"/>
    </row>
    <row r="11" spans="2:8" s="92" customFormat="1" ht="15" customHeight="1" x14ac:dyDescent="0.2">
      <c r="B11" s="89">
        <v>5</v>
      </c>
      <c r="C11" s="93" t="s">
        <v>412</v>
      </c>
      <c r="D11" s="98">
        <v>0.18855832512819068</v>
      </c>
      <c r="E11" s="98">
        <v>0.18490174569801049</v>
      </c>
      <c r="F11" s="98">
        <v>0.18724102492414502</v>
      </c>
      <c r="G11" s="98">
        <v>0.18205812796687243</v>
      </c>
      <c r="H11" s="98">
        <v>0.17336355177710674</v>
      </c>
    </row>
    <row r="12" spans="2:8" s="92" customFormat="1" ht="15" customHeight="1" x14ac:dyDescent="0.2">
      <c r="B12" s="89">
        <v>6</v>
      </c>
      <c r="C12" s="93" t="s">
        <v>413</v>
      </c>
      <c r="D12" s="98">
        <v>0.20059940879577051</v>
      </c>
      <c r="E12" s="98">
        <v>0.19730185393982835</v>
      </c>
      <c r="F12" s="98">
        <v>0.19952571867939931</v>
      </c>
      <c r="G12" s="98">
        <v>0.19438286203739805</v>
      </c>
      <c r="H12" s="98">
        <v>0.18566092131063447</v>
      </c>
    </row>
    <row r="13" spans="2:8" s="92" customFormat="1" ht="15" customHeight="1" x14ac:dyDescent="0.2">
      <c r="B13" s="95">
        <v>7</v>
      </c>
      <c r="C13" s="96" t="s">
        <v>414</v>
      </c>
      <c r="D13" s="99">
        <v>0.21092785245816248</v>
      </c>
      <c r="E13" s="99">
        <v>0.20791953984389866</v>
      </c>
      <c r="F13" s="99">
        <v>0.21007153889448532</v>
      </c>
      <c r="G13" s="99">
        <v>0.20489993807144494</v>
      </c>
      <c r="H13" s="99">
        <v>0.1961669538886584</v>
      </c>
    </row>
    <row r="14" spans="2:8" s="92" customFormat="1" ht="15" customHeight="1" x14ac:dyDescent="0.2">
      <c r="B14" s="89"/>
      <c r="C14" s="90" t="s">
        <v>415</v>
      </c>
      <c r="D14" s="100"/>
      <c r="E14" s="100"/>
      <c r="F14" s="100"/>
      <c r="G14" s="100"/>
      <c r="H14" s="100"/>
    </row>
    <row r="15" spans="2:8" s="92" customFormat="1" ht="15" customHeight="1" x14ac:dyDescent="0.2">
      <c r="B15" s="89" t="s">
        <v>448</v>
      </c>
      <c r="C15" s="93" t="s">
        <v>416</v>
      </c>
      <c r="D15" s="98"/>
      <c r="E15" s="98"/>
      <c r="F15" s="98"/>
      <c r="G15" s="98"/>
      <c r="H15" s="98"/>
    </row>
    <row r="16" spans="2:8" s="92" customFormat="1" ht="15" customHeight="1" x14ac:dyDescent="0.2">
      <c r="B16" s="89" t="s">
        <v>449</v>
      </c>
      <c r="C16" s="93" t="s">
        <v>417</v>
      </c>
      <c r="D16" s="98"/>
      <c r="E16" s="98"/>
      <c r="F16" s="98"/>
      <c r="G16" s="98"/>
      <c r="H16" s="98"/>
    </row>
    <row r="17" spans="2:8" s="92" customFormat="1" ht="15" customHeight="1" x14ac:dyDescent="0.2">
      <c r="B17" s="89" t="s">
        <v>450</v>
      </c>
      <c r="C17" s="93" t="s">
        <v>418</v>
      </c>
      <c r="D17" s="98"/>
      <c r="E17" s="98"/>
      <c r="F17" s="98"/>
      <c r="G17" s="98"/>
      <c r="H17" s="98"/>
    </row>
    <row r="18" spans="2:8" s="92" customFormat="1" ht="15" customHeight="1" x14ac:dyDescent="0.2">
      <c r="B18" s="95" t="s">
        <v>451</v>
      </c>
      <c r="C18" s="96" t="s">
        <v>419</v>
      </c>
      <c r="D18" s="99">
        <v>0.101718359071129</v>
      </c>
      <c r="E18" s="99">
        <v>0.10462546249364892</v>
      </c>
      <c r="F18" s="99">
        <v>0.10331181366342899</v>
      </c>
      <c r="G18" s="99">
        <v>0.10820526616215</v>
      </c>
      <c r="H18" s="99">
        <v>0.10820526616215</v>
      </c>
    </row>
    <row r="19" spans="2:8" s="92" customFormat="1" ht="24.75" customHeight="1" x14ac:dyDescent="0.2">
      <c r="B19" s="89"/>
      <c r="C19" s="90" t="s">
        <v>420</v>
      </c>
      <c r="D19" s="100"/>
      <c r="E19" s="100"/>
      <c r="F19" s="100"/>
      <c r="G19" s="100"/>
      <c r="H19" s="100"/>
    </row>
    <row r="20" spans="2:8" s="92" customFormat="1" ht="15" customHeight="1" x14ac:dyDescent="0.2">
      <c r="B20" s="89">
        <v>8</v>
      </c>
      <c r="C20" s="93" t="s">
        <v>421</v>
      </c>
      <c r="D20" s="98">
        <v>2.5000000000000001E-2</v>
      </c>
      <c r="E20" s="98">
        <v>2.5000000000000001E-2</v>
      </c>
      <c r="F20" s="98">
        <v>2.5000000000000001E-2</v>
      </c>
      <c r="G20" s="98">
        <v>2.5000000000000001E-2</v>
      </c>
      <c r="H20" s="98">
        <v>2.5000000000000001E-2</v>
      </c>
    </row>
    <row r="21" spans="2:8" s="92" customFormat="1" ht="15" customHeight="1" x14ac:dyDescent="0.2">
      <c r="B21" s="89" t="s">
        <v>391</v>
      </c>
      <c r="C21" s="93" t="s">
        <v>422</v>
      </c>
      <c r="D21" s="98"/>
      <c r="E21" s="98"/>
      <c r="F21" s="98"/>
      <c r="G21" s="98"/>
      <c r="H21" s="98"/>
    </row>
    <row r="22" spans="2:8" s="92" customFormat="1" ht="15" customHeight="1" x14ac:dyDescent="0.2">
      <c r="B22" s="89">
        <v>9</v>
      </c>
      <c r="C22" s="93" t="s">
        <v>423</v>
      </c>
      <c r="D22" s="100"/>
      <c r="E22" s="100">
        <v>2.3162347700547831E-2</v>
      </c>
      <c r="F22" s="100">
        <v>2.3E-2</v>
      </c>
      <c r="G22" s="100">
        <v>2.3E-2</v>
      </c>
      <c r="H22" s="100">
        <v>1.7999999999999999E-2</v>
      </c>
    </row>
    <row r="23" spans="2:8" s="92" customFormat="1" ht="15" customHeight="1" x14ac:dyDescent="0.2">
      <c r="B23" s="89" t="s">
        <v>452</v>
      </c>
      <c r="C23" s="93" t="s">
        <v>424</v>
      </c>
      <c r="D23" s="98">
        <v>0.01</v>
      </c>
      <c r="E23" s="98">
        <v>0.01</v>
      </c>
      <c r="F23" s="98">
        <v>0.01</v>
      </c>
      <c r="G23" s="98">
        <v>0.01</v>
      </c>
      <c r="H23" s="98">
        <v>0.01</v>
      </c>
    </row>
    <row r="24" spans="2:8" s="92" customFormat="1" ht="15" customHeight="1" x14ac:dyDescent="0.2">
      <c r="B24" s="89">
        <v>10</v>
      </c>
      <c r="C24" s="93" t="s">
        <v>425</v>
      </c>
      <c r="D24" s="98"/>
      <c r="E24" s="98"/>
      <c r="F24" s="98"/>
      <c r="G24" s="98"/>
      <c r="H24" s="98"/>
    </row>
    <row r="25" spans="2:8" s="92" customFormat="1" ht="15" customHeight="1" x14ac:dyDescent="0.2">
      <c r="B25" s="89" t="s">
        <v>453</v>
      </c>
      <c r="C25" s="93" t="s">
        <v>426</v>
      </c>
      <c r="D25" s="98"/>
      <c r="E25" s="98"/>
      <c r="F25" s="98"/>
      <c r="G25" s="98"/>
      <c r="H25" s="98"/>
    </row>
    <row r="26" spans="2:8" s="92" customFormat="1" ht="15" customHeight="1" x14ac:dyDescent="0.2">
      <c r="B26" s="89">
        <v>11</v>
      </c>
      <c r="C26" s="93" t="s">
        <v>427</v>
      </c>
      <c r="D26" s="98">
        <v>5.8033243615181099E-2</v>
      </c>
      <c r="E26" s="98">
        <v>5.8162347700547831E-2</v>
      </c>
      <c r="F26" s="98">
        <v>5.8061238581116718E-2</v>
      </c>
      <c r="G26" s="98">
        <v>5.3000048215836655E-2</v>
      </c>
      <c r="H26" s="98">
        <v>5.2989185272340776E-2</v>
      </c>
    </row>
    <row r="27" spans="2:8" s="92" customFormat="1" ht="15" customHeight="1" x14ac:dyDescent="0.2">
      <c r="B27" s="89" t="s">
        <v>454</v>
      </c>
      <c r="C27" s="93" t="s">
        <v>428</v>
      </c>
      <c r="D27" s="98">
        <v>0.15975160268631011</v>
      </c>
      <c r="E27" s="98">
        <v>0.16278781019419675</v>
      </c>
      <c r="F27" s="98">
        <v>0.16137305224454571</v>
      </c>
      <c r="G27" s="98">
        <v>0.16120531437798663</v>
      </c>
      <c r="H27" s="98">
        <v>0.16119445143449079</v>
      </c>
    </row>
    <row r="28" spans="2:8" ht="15" customHeight="1" x14ac:dyDescent="0.2">
      <c r="B28" s="101">
        <v>12</v>
      </c>
      <c r="C28" s="102" t="s">
        <v>429</v>
      </c>
      <c r="D28" s="103">
        <v>0.14355832512802913</v>
      </c>
      <c r="E28" s="103">
        <v>0.13990174569801048</v>
      </c>
      <c r="F28" s="103">
        <v>0.142241024924145</v>
      </c>
      <c r="G28" s="103">
        <v>0.13705812796687245</v>
      </c>
      <c r="H28" s="103">
        <v>0.12836355177710679</v>
      </c>
    </row>
    <row r="29" spans="2:8" ht="15" customHeight="1" x14ac:dyDescent="0.2">
      <c r="B29" s="104"/>
      <c r="C29" s="105" t="s">
        <v>305</v>
      </c>
      <c r="D29" s="91"/>
      <c r="E29" s="91"/>
      <c r="F29" s="91"/>
      <c r="G29" s="91"/>
      <c r="H29" s="91"/>
    </row>
    <row r="30" spans="2:8" ht="15" customHeight="1" x14ac:dyDescent="0.2">
      <c r="B30" s="106">
        <v>13</v>
      </c>
      <c r="C30" s="92" t="s">
        <v>430</v>
      </c>
      <c r="D30" s="94">
        <v>192108.96203541293</v>
      </c>
      <c r="E30" s="94">
        <v>190496.47432053601</v>
      </c>
      <c r="F30" s="94">
        <v>185266.76082681815</v>
      </c>
      <c r="G30" s="94">
        <v>181140.1402523499</v>
      </c>
      <c r="H30" s="94">
        <v>185133.69758259578</v>
      </c>
    </row>
    <row r="31" spans="2:8" ht="15" customHeight="1" x14ac:dyDescent="0.2">
      <c r="B31" s="101">
        <v>14</v>
      </c>
      <c r="C31" s="102" t="s">
        <v>431</v>
      </c>
      <c r="D31" s="107">
        <v>6.4631562715838878E-2</v>
      </c>
      <c r="E31" s="107">
        <v>6.2286169986803558E-2</v>
      </c>
      <c r="F31" s="107">
        <v>6.5288379580789618E-2</v>
      </c>
      <c r="G31" s="107">
        <v>6.4853667012486502E-2</v>
      </c>
      <c r="H31" s="107">
        <v>6.0644087350040926E-2</v>
      </c>
    </row>
    <row r="32" spans="2:8" ht="25.5" customHeight="1" x14ac:dyDescent="0.2">
      <c r="B32" s="106"/>
      <c r="C32" s="108" t="s">
        <v>432</v>
      </c>
      <c r="D32" s="109"/>
      <c r="E32" s="109"/>
      <c r="F32" s="109"/>
      <c r="G32" s="109"/>
      <c r="H32" s="109"/>
    </row>
    <row r="33" spans="2:8" ht="15" customHeight="1" x14ac:dyDescent="0.2">
      <c r="B33" s="106" t="s">
        <v>455</v>
      </c>
      <c r="C33" s="92" t="s">
        <v>433</v>
      </c>
      <c r="D33" s="110"/>
      <c r="E33" s="110"/>
      <c r="F33" s="110"/>
      <c r="G33" s="110"/>
      <c r="H33" s="110"/>
    </row>
    <row r="34" spans="2:8" ht="15" customHeight="1" x14ac:dyDescent="0.2">
      <c r="B34" s="106" t="s">
        <v>456</v>
      </c>
      <c r="C34" s="92" t="s">
        <v>417</v>
      </c>
      <c r="D34" s="110"/>
      <c r="E34" s="110"/>
      <c r="F34" s="110"/>
      <c r="G34" s="110"/>
      <c r="H34" s="110"/>
    </row>
    <row r="35" spans="2:8" ht="15" customHeight="1" x14ac:dyDescent="0.2">
      <c r="B35" s="101" t="s">
        <v>457</v>
      </c>
      <c r="C35" s="102" t="s">
        <v>434</v>
      </c>
      <c r="D35" s="107">
        <v>0.03</v>
      </c>
      <c r="E35" s="107">
        <v>0.03</v>
      </c>
      <c r="F35" s="107">
        <v>0.03</v>
      </c>
      <c r="G35" s="107">
        <v>0.03</v>
      </c>
      <c r="H35" s="107">
        <v>0.03</v>
      </c>
    </row>
    <row r="36" spans="2:8" ht="24.75" customHeight="1" x14ac:dyDescent="0.2">
      <c r="B36" s="106"/>
      <c r="C36" s="108" t="s">
        <v>435</v>
      </c>
      <c r="D36" s="109"/>
      <c r="E36" s="109"/>
      <c r="F36" s="109"/>
      <c r="G36" s="109"/>
      <c r="H36" s="109"/>
    </row>
    <row r="37" spans="2:8" ht="15" customHeight="1" x14ac:dyDescent="0.2">
      <c r="B37" s="106" t="s">
        <v>458</v>
      </c>
      <c r="C37" s="92" t="s">
        <v>436</v>
      </c>
      <c r="D37" s="110"/>
      <c r="E37" s="110"/>
      <c r="F37" s="110"/>
      <c r="G37" s="110"/>
      <c r="H37" s="110"/>
    </row>
    <row r="38" spans="2:8" ht="15" customHeight="1" x14ac:dyDescent="0.2">
      <c r="B38" s="101" t="s">
        <v>459</v>
      </c>
      <c r="C38" s="102" t="s">
        <v>437</v>
      </c>
      <c r="D38" s="107">
        <v>0.03</v>
      </c>
      <c r="E38" s="107">
        <v>0.03</v>
      </c>
      <c r="F38" s="107">
        <v>0.03</v>
      </c>
      <c r="G38" s="107">
        <v>0.03</v>
      </c>
      <c r="H38" s="107">
        <v>0.03</v>
      </c>
    </row>
    <row r="39" spans="2:8" ht="15" customHeight="1" x14ac:dyDescent="0.2">
      <c r="B39" s="106"/>
      <c r="C39" s="111" t="s">
        <v>438</v>
      </c>
      <c r="D39" s="91"/>
      <c r="E39" s="91"/>
      <c r="F39" s="91"/>
      <c r="G39" s="91"/>
      <c r="H39" s="91"/>
    </row>
    <row r="40" spans="2:8" ht="15" customHeight="1" x14ac:dyDescent="0.2">
      <c r="B40" s="106">
        <v>15</v>
      </c>
      <c r="C40" s="92" t="s">
        <v>439</v>
      </c>
      <c r="D40" s="94">
        <v>55386.838158749997</v>
      </c>
      <c r="E40" s="94">
        <v>54364.425238916672</v>
      </c>
      <c r="F40" s="94">
        <v>52057.484729916665</v>
      </c>
      <c r="G40" s="94">
        <v>49836.568955249997</v>
      </c>
      <c r="H40" s="94">
        <v>47638.113280749996</v>
      </c>
    </row>
    <row r="41" spans="2:8" ht="15" customHeight="1" x14ac:dyDescent="0.2">
      <c r="B41" s="106" t="s">
        <v>460</v>
      </c>
      <c r="C41" s="92" t="s">
        <v>440</v>
      </c>
      <c r="D41" s="94">
        <v>32666.603550083335</v>
      </c>
      <c r="E41" s="94">
        <v>33145.317045583339</v>
      </c>
      <c r="F41" s="94">
        <v>33173.286588416675</v>
      </c>
      <c r="G41" s="94">
        <v>33082.313703250002</v>
      </c>
      <c r="H41" s="94">
        <v>32804.343312166668</v>
      </c>
    </row>
    <row r="42" spans="2:8" ht="15" customHeight="1" x14ac:dyDescent="0.2">
      <c r="B42" s="106" t="s">
        <v>461</v>
      </c>
      <c r="C42" s="92" t="s">
        <v>441</v>
      </c>
      <c r="D42" s="94">
        <v>7464.7345160000004</v>
      </c>
      <c r="E42" s="94">
        <v>7303.9979422499991</v>
      </c>
      <c r="F42" s="94">
        <v>6665.95022075</v>
      </c>
      <c r="G42" s="94">
        <v>6281.7964190833327</v>
      </c>
      <c r="H42" s="94">
        <v>6582.8562921666644</v>
      </c>
    </row>
    <row r="43" spans="2:8" ht="15" customHeight="1" x14ac:dyDescent="0.2">
      <c r="B43" s="106">
        <v>16</v>
      </c>
      <c r="C43" s="92" t="s">
        <v>442</v>
      </c>
      <c r="D43" s="94">
        <v>25201.869034083331</v>
      </c>
      <c r="E43" s="94">
        <v>25841.319103333331</v>
      </c>
      <c r="F43" s="94">
        <v>26507.336367666663</v>
      </c>
      <c r="G43" s="94">
        <v>26800.517284166664</v>
      </c>
      <c r="H43" s="94">
        <v>26221.48702</v>
      </c>
    </row>
    <row r="44" spans="2:8" ht="15" customHeight="1" x14ac:dyDescent="0.2">
      <c r="B44" s="101">
        <v>17</v>
      </c>
      <c r="C44" s="102" t="s">
        <v>443</v>
      </c>
      <c r="D44" s="107">
        <v>2.20216746312403</v>
      </c>
      <c r="E44" s="107">
        <v>2.1153175600584393</v>
      </c>
      <c r="F44" s="107">
        <v>1.9731665935349925</v>
      </c>
      <c r="G44" s="107">
        <v>1.8577568830733984</v>
      </c>
      <c r="H44" s="107">
        <v>1.8152812018589166</v>
      </c>
    </row>
    <row r="45" spans="2:8" ht="15" customHeight="1" x14ac:dyDescent="0.2">
      <c r="B45" s="106"/>
      <c r="C45" s="111" t="s">
        <v>444</v>
      </c>
      <c r="D45" s="91"/>
      <c r="E45" s="91"/>
      <c r="F45" s="91"/>
      <c r="G45" s="91"/>
      <c r="H45" s="91"/>
    </row>
    <row r="46" spans="2:8" ht="15" customHeight="1" x14ac:dyDescent="0.2">
      <c r="B46" s="106">
        <v>18</v>
      </c>
      <c r="C46" s="92" t="s">
        <v>445</v>
      </c>
      <c r="D46" s="94">
        <v>127061.66261458999</v>
      </c>
      <c r="E46" s="94">
        <v>120538.24786086999</v>
      </c>
      <c r="F46" s="94">
        <v>118956.70822078999</v>
      </c>
      <c r="G46" s="94">
        <v>115502.06746132999</v>
      </c>
      <c r="H46" s="94">
        <v>118230.91109010999</v>
      </c>
    </row>
    <row r="47" spans="2:8" ht="15" customHeight="1" x14ac:dyDescent="0.2">
      <c r="B47" s="106">
        <v>19</v>
      </c>
      <c r="C47" s="92" t="s">
        <v>446</v>
      </c>
      <c r="D47" s="94">
        <v>90814.716010810007</v>
      </c>
      <c r="E47" s="94">
        <v>87080.62551232001</v>
      </c>
      <c r="F47" s="94">
        <v>89612.315640569999</v>
      </c>
      <c r="G47" s="94">
        <v>90842.677490200003</v>
      </c>
      <c r="H47" s="94">
        <v>89749.60009271001</v>
      </c>
    </row>
    <row r="48" spans="2:8" ht="15" customHeight="1" x14ac:dyDescent="0.2">
      <c r="B48" s="101">
        <v>20</v>
      </c>
      <c r="C48" s="102" t="s">
        <v>447</v>
      </c>
      <c r="D48" s="107">
        <v>1.3991307598150213</v>
      </c>
      <c r="E48" s="107">
        <v>1.3842143088856942</v>
      </c>
      <c r="F48" s="107">
        <v>1.3274593717443786</v>
      </c>
      <c r="G48" s="107">
        <v>1.2714515979979808</v>
      </c>
      <c r="H48" s="107">
        <v>1.3173419265153183</v>
      </c>
    </row>
  </sheetData>
  <mergeCells count="1">
    <mergeCell ref="B2:H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7BA04-C150-4ADB-B4C0-C3BA7CD06174}">
  <dimension ref="A1:Q33"/>
  <sheetViews>
    <sheetView workbookViewId="0">
      <selection activeCell="E21" sqref="E21"/>
    </sheetView>
  </sheetViews>
  <sheetFormatPr defaultColWidth="9" defaultRowHeight="12.75" x14ac:dyDescent="0.2"/>
  <cols>
    <col min="1" max="1" width="3.625" style="726" customWidth="1"/>
    <col min="2" max="2" width="41.25" style="726" customWidth="1"/>
    <col min="3" max="3" width="19.5" style="726" customWidth="1"/>
    <col min="4" max="16" width="13.625" style="726" customWidth="1"/>
    <col min="17" max="16384" width="9" style="726"/>
  </cols>
  <sheetData>
    <row r="1" spans="1:17" ht="21" customHeight="1" x14ac:dyDescent="0.2"/>
    <row r="2" spans="1:17" ht="48" customHeight="1" x14ac:dyDescent="0.2">
      <c r="A2" s="435"/>
      <c r="B2" s="843" t="s">
        <v>731</v>
      </c>
      <c r="C2" s="843"/>
      <c r="D2" s="843"/>
      <c r="E2" s="843"/>
      <c r="F2" s="843"/>
      <c r="G2" s="843"/>
      <c r="H2" s="843"/>
      <c r="I2" s="843"/>
    </row>
    <row r="3" spans="1:17" ht="31.5" customHeight="1" x14ac:dyDescent="0.2">
      <c r="A3" s="436"/>
      <c r="B3" s="770" t="s">
        <v>757</v>
      </c>
      <c r="C3" s="871" t="s">
        <v>37</v>
      </c>
      <c r="D3" s="890" t="s">
        <v>743</v>
      </c>
      <c r="E3" s="890"/>
      <c r="F3" s="890"/>
      <c r="G3" s="890"/>
      <c r="H3" s="890"/>
      <c r="I3" s="890"/>
      <c r="J3" s="890"/>
      <c r="K3" s="890"/>
      <c r="L3" s="890"/>
      <c r="M3" s="890"/>
      <c r="N3" s="890"/>
      <c r="O3" s="854" t="s">
        <v>740</v>
      </c>
      <c r="P3" s="855"/>
    </row>
    <row r="4" spans="1:17" ht="33.75" customHeight="1" x14ac:dyDescent="0.2">
      <c r="A4" s="436"/>
      <c r="B4" s="771"/>
      <c r="C4" s="871"/>
      <c r="D4" s="891" t="s">
        <v>747</v>
      </c>
      <c r="E4" s="877"/>
      <c r="F4" s="877"/>
      <c r="G4" s="877"/>
      <c r="H4" s="877"/>
      <c r="I4" s="877"/>
      <c r="J4" s="877"/>
      <c r="K4" s="877"/>
      <c r="L4" s="878"/>
      <c r="M4" s="891" t="s">
        <v>744</v>
      </c>
      <c r="N4" s="878"/>
      <c r="O4" s="874" t="s">
        <v>742</v>
      </c>
      <c r="P4" s="874" t="s">
        <v>741</v>
      </c>
    </row>
    <row r="5" spans="1:17" ht="23.25" customHeight="1" x14ac:dyDescent="0.2">
      <c r="A5" s="436"/>
      <c r="B5" s="771"/>
      <c r="C5" s="871"/>
      <c r="D5" s="874" t="s">
        <v>748</v>
      </c>
      <c r="E5" s="874" t="s">
        <v>749</v>
      </c>
      <c r="F5" s="687"/>
      <c r="G5" s="687"/>
      <c r="H5" s="689"/>
      <c r="I5" s="874" t="s">
        <v>753</v>
      </c>
      <c r="J5" s="687"/>
      <c r="K5" s="687"/>
      <c r="L5" s="687"/>
      <c r="M5" s="873" t="s">
        <v>745</v>
      </c>
      <c r="N5" s="873" t="s">
        <v>746</v>
      </c>
      <c r="O5" s="854"/>
      <c r="P5" s="854"/>
    </row>
    <row r="6" spans="1:17" ht="81.75" customHeight="1" x14ac:dyDescent="0.2">
      <c r="A6" s="436"/>
      <c r="B6" s="771" t="s">
        <v>1489</v>
      </c>
      <c r="C6" s="871"/>
      <c r="D6" s="854"/>
      <c r="E6" s="854"/>
      <c r="F6" s="688" t="s">
        <v>750</v>
      </c>
      <c r="G6" s="688" t="s">
        <v>751</v>
      </c>
      <c r="H6" s="688" t="s">
        <v>752</v>
      </c>
      <c r="I6" s="854"/>
      <c r="J6" s="688" t="s">
        <v>754</v>
      </c>
      <c r="K6" s="688" t="s">
        <v>755</v>
      </c>
      <c r="L6" s="688" t="s">
        <v>756</v>
      </c>
      <c r="M6" s="871"/>
      <c r="N6" s="871"/>
      <c r="O6" s="854"/>
      <c r="P6" s="854"/>
    </row>
    <row r="7" spans="1:17" ht="15" customHeight="1" x14ac:dyDescent="0.2">
      <c r="A7" s="193"/>
      <c r="B7" s="733" t="s">
        <v>168</v>
      </c>
      <c r="C7" s="772"/>
      <c r="D7" s="773"/>
      <c r="E7" s="773"/>
      <c r="F7" s="774"/>
      <c r="G7" s="773"/>
      <c r="H7" s="775"/>
      <c r="I7" s="773"/>
      <c r="J7" s="774"/>
      <c r="K7" s="773"/>
      <c r="L7" s="773"/>
      <c r="M7" s="774"/>
      <c r="N7" s="774"/>
      <c r="O7" s="773"/>
      <c r="P7" s="773"/>
      <c r="Q7" s="732"/>
    </row>
    <row r="8" spans="1:17" ht="15" customHeight="1" x14ac:dyDescent="0.2">
      <c r="A8" s="193"/>
      <c r="B8" s="733" t="s">
        <v>18</v>
      </c>
      <c r="C8" s="776"/>
      <c r="D8" s="773"/>
      <c r="E8" s="773"/>
      <c r="F8" s="774"/>
      <c r="G8" s="773"/>
      <c r="H8" s="775"/>
      <c r="I8" s="773"/>
      <c r="J8" s="774"/>
      <c r="K8" s="773"/>
      <c r="L8" s="773"/>
      <c r="M8" s="774"/>
      <c r="N8" s="774"/>
      <c r="O8" s="773"/>
      <c r="P8" s="773"/>
      <c r="Q8" s="732"/>
    </row>
    <row r="9" spans="1:17" ht="15" customHeight="1" x14ac:dyDescent="0.2">
      <c r="A9" s="193"/>
      <c r="B9" s="733" t="s">
        <v>19</v>
      </c>
      <c r="C9" s="776">
        <v>97146.51734536</v>
      </c>
      <c r="D9" s="777">
        <v>0.24321875217257599</v>
      </c>
      <c r="E9" s="777">
        <v>1.6658345116859635E-2</v>
      </c>
      <c r="F9" s="777">
        <v>2.7418772131898965E-3</v>
      </c>
      <c r="G9" s="777"/>
      <c r="H9" s="777">
        <v>1.3916467903669738E-2</v>
      </c>
      <c r="I9" s="773"/>
      <c r="J9" s="774"/>
      <c r="K9" s="773"/>
      <c r="L9" s="773"/>
      <c r="M9" s="774"/>
      <c r="N9" s="774"/>
      <c r="O9" s="773">
        <v>29001.736767480033</v>
      </c>
      <c r="P9" s="773">
        <v>29001.736767480033</v>
      </c>
      <c r="Q9" s="732"/>
    </row>
    <row r="10" spans="1:17" ht="15" customHeight="1" x14ac:dyDescent="0.2">
      <c r="A10" s="193"/>
      <c r="B10" s="778" t="s">
        <v>732</v>
      </c>
      <c r="C10" s="776">
        <v>28735.903460069956</v>
      </c>
      <c r="D10" s="777">
        <v>5.4070096494408845E-2</v>
      </c>
      <c r="E10" s="777">
        <v>2.3117983744381024E-2</v>
      </c>
      <c r="F10" s="777">
        <v>3.3226044349944214E-3</v>
      </c>
      <c r="G10" s="777"/>
      <c r="H10" s="777">
        <v>1.9795379309386602E-2</v>
      </c>
      <c r="I10" s="773"/>
      <c r="J10" s="774"/>
      <c r="K10" s="773"/>
      <c r="L10" s="773"/>
      <c r="M10" s="774"/>
      <c r="N10" s="774"/>
      <c r="O10" s="773">
        <v>10154.64237138001</v>
      </c>
      <c r="P10" s="773">
        <v>10154.64237138001</v>
      </c>
      <c r="Q10" s="732"/>
    </row>
    <row r="11" spans="1:17" ht="15" customHeight="1" x14ac:dyDescent="0.2">
      <c r="A11" s="727"/>
      <c r="B11" s="778" t="s">
        <v>733</v>
      </c>
      <c r="C11" s="776"/>
      <c r="D11" s="777"/>
      <c r="E11" s="777"/>
      <c r="F11" s="777"/>
      <c r="G11" s="777"/>
      <c r="H11" s="777"/>
      <c r="I11" s="773"/>
      <c r="J11" s="774"/>
      <c r="K11" s="773"/>
      <c r="L11" s="773"/>
      <c r="M11" s="774"/>
      <c r="N11" s="774"/>
      <c r="O11" s="773"/>
      <c r="P11" s="773"/>
      <c r="Q11" s="732"/>
    </row>
    <row r="12" spans="1:17" ht="15" customHeight="1" x14ac:dyDescent="0.2">
      <c r="A12" s="193"/>
      <c r="B12" s="778" t="s">
        <v>734</v>
      </c>
      <c r="C12" s="776">
        <v>68410.613885290048</v>
      </c>
      <c r="D12" s="777">
        <v>0.32267071438247197</v>
      </c>
      <c r="E12" s="777">
        <v>1.3944971541545104E-2</v>
      </c>
      <c r="F12" s="777">
        <v>2.49794253062162E-3</v>
      </c>
      <c r="G12" s="777"/>
      <c r="H12" s="777">
        <v>1.1447029010923484E-2</v>
      </c>
      <c r="I12" s="773"/>
      <c r="J12" s="774"/>
      <c r="K12" s="773"/>
      <c r="L12" s="773"/>
      <c r="M12" s="774"/>
      <c r="N12" s="774"/>
      <c r="O12" s="773">
        <v>18847.094396100023</v>
      </c>
      <c r="P12" s="773">
        <v>18847.094396100023</v>
      </c>
      <c r="Q12" s="732"/>
    </row>
    <row r="13" spans="1:17" ht="15" customHeight="1" x14ac:dyDescent="0.2">
      <c r="B13" s="732" t="s">
        <v>20</v>
      </c>
      <c r="C13" s="776">
        <v>37694.673216940369</v>
      </c>
      <c r="D13" s="777">
        <v>0.18740115413268321</v>
      </c>
      <c r="E13" s="777">
        <v>4.7887066349037229E-2</v>
      </c>
      <c r="F13" s="777">
        <v>3.0872697027446203E-2</v>
      </c>
      <c r="G13" s="777"/>
      <c r="H13" s="777">
        <v>1.7014369321591033E-2</v>
      </c>
      <c r="I13" s="773"/>
      <c r="J13" s="773"/>
      <c r="K13" s="773"/>
      <c r="L13" s="773"/>
      <c r="M13" s="773"/>
      <c r="N13" s="773"/>
      <c r="O13" s="773">
        <v>8191.4505297899741</v>
      </c>
      <c r="P13" s="773">
        <v>8191.4505297899741</v>
      </c>
      <c r="Q13" s="732"/>
    </row>
    <row r="14" spans="1:17" ht="15" customHeight="1" x14ac:dyDescent="0.2">
      <c r="B14" s="779" t="s">
        <v>735</v>
      </c>
      <c r="C14" s="776">
        <v>1336.2272951600009</v>
      </c>
      <c r="D14" s="777">
        <v>3.635199947340069E-2</v>
      </c>
      <c r="E14" s="777">
        <v>0.38944512066540954</v>
      </c>
      <c r="F14" s="777">
        <v>0.38429220958138954</v>
      </c>
      <c r="G14" s="777"/>
      <c r="H14" s="777">
        <v>5.1529110840199737E-3</v>
      </c>
      <c r="I14" s="773"/>
      <c r="J14" s="773"/>
      <c r="K14" s="773"/>
      <c r="L14" s="773"/>
      <c r="M14" s="773"/>
      <c r="N14" s="773"/>
      <c r="O14" s="773">
        <v>385.2961090400002</v>
      </c>
      <c r="P14" s="773">
        <v>385.2961090400002</v>
      </c>
      <c r="Q14" s="732"/>
    </row>
    <row r="15" spans="1:17" ht="15" customHeight="1" x14ac:dyDescent="0.2">
      <c r="B15" s="779" t="s">
        <v>736</v>
      </c>
      <c r="C15" s="776">
        <v>10438.882721880022</v>
      </c>
      <c r="D15" s="777">
        <v>1.5803152674014299E-3</v>
      </c>
      <c r="E15" s="777">
        <v>0.33199517330297446</v>
      </c>
      <c r="F15" s="777">
        <v>0.32408120197854889</v>
      </c>
      <c r="G15" s="777"/>
      <c r="H15" s="777">
        <v>7.9139713244255634E-3</v>
      </c>
      <c r="I15" s="773"/>
      <c r="J15" s="773"/>
      <c r="K15" s="773"/>
      <c r="L15" s="773"/>
      <c r="M15" s="773"/>
      <c r="N15" s="773"/>
      <c r="O15" s="773">
        <v>2334.0524775399981</v>
      </c>
      <c r="P15" s="773">
        <v>2334.0524775399981</v>
      </c>
      <c r="Q15" s="732"/>
    </row>
    <row r="16" spans="1:17" ht="15" customHeight="1" x14ac:dyDescent="0.2">
      <c r="B16" s="779" t="s">
        <v>737</v>
      </c>
      <c r="C16" s="776"/>
      <c r="D16" s="777"/>
      <c r="E16" s="777"/>
      <c r="F16" s="777"/>
      <c r="G16" s="777"/>
      <c r="H16" s="777"/>
      <c r="I16" s="773"/>
      <c r="J16" s="773"/>
      <c r="K16" s="773"/>
      <c r="L16" s="773"/>
      <c r="M16" s="773"/>
      <c r="N16" s="773"/>
      <c r="O16" s="773"/>
      <c r="P16" s="773"/>
      <c r="Q16" s="732"/>
    </row>
    <row r="17" spans="2:17" ht="15" customHeight="1" x14ac:dyDescent="0.2">
      <c r="B17" s="779" t="s">
        <v>738</v>
      </c>
      <c r="C17" s="776">
        <v>13006.83550464005</v>
      </c>
      <c r="D17" s="777">
        <v>4.7604634121736343E-2</v>
      </c>
      <c r="E17" s="777">
        <v>5.6873028434633967E-2</v>
      </c>
      <c r="F17" s="777">
        <v>9.3796834715467722E-11</v>
      </c>
      <c r="G17" s="777"/>
      <c r="H17" s="777">
        <v>5.6873028340837128E-2</v>
      </c>
      <c r="I17" s="773"/>
      <c r="J17" s="773"/>
      <c r="K17" s="773"/>
      <c r="L17" s="773"/>
      <c r="M17" s="773"/>
      <c r="N17" s="773"/>
      <c r="O17" s="773">
        <v>2916.2947968099879</v>
      </c>
      <c r="P17" s="773">
        <v>2916.2947968099879</v>
      </c>
      <c r="Q17" s="732"/>
    </row>
    <row r="18" spans="2:17" ht="15" customHeight="1" x14ac:dyDescent="0.2">
      <c r="B18" s="779" t="s">
        <v>739</v>
      </c>
      <c r="C18" s="776">
        <v>12912.727695260295</v>
      </c>
      <c r="D18" s="777">
        <v>7.4134847957134306E-2</v>
      </c>
      <c r="E18" s="777">
        <v>8.7560757748729734E-3</v>
      </c>
      <c r="F18" s="777">
        <v>0</v>
      </c>
      <c r="G18" s="777"/>
      <c r="H18" s="777">
        <v>8.7560757748729734E-3</v>
      </c>
      <c r="I18" s="773"/>
      <c r="J18" s="773"/>
      <c r="K18" s="773"/>
      <c r="L18" s="773"/>
      <c r="M18" s="773"/>
      <c r="N18" s="773"/>
      <c r="O18" s="773">
        <v>2555.8071463999877</v>
      </c>
      <c r="P18" s="773">
        <v>2555.8071463999877</v>
      </c>
      <c r="Q18" s="732"/>
    </row>
    <row r="19" spans="2:17" ht="15" customHeight="1" thickBot="1" x14ac:dyDescent="0.25">
      <c r="B19" s="749" t="s">
        <v>4</v>
      </c>
      <c r="C19" s="780">
        <v>134841.19056230038</v>
      </c>
      <c r="D19" s="781">
        <v>0.18740115413268321</v>
      </c>
      <c r="E19" s="781">
        <v>4.7887066349037229E-2</v>
      </c>
      <c r="F19" s="781">
        <v>3.0872697027446203E-2</v>
      </c>
      <c r="G19" s="781"/>
      <c r="H19" s="781">
        <v>1.7014369321591033E-2</v>
      </c>
      <c r="I19" s="782"/>
      <c r="J19" s="782"/>
      <c r="K19" s="782"/>
      <c r="L19" s="782"/>
      <c r="M19" s="782"/>
      <c r="N19" s="782"/>
      <c r="O19" s="782">
        <v>37193.187297269986</v>
      </c>
      <c r="P19" s="782">
        <v>37193.187297269986</v>
      </c>
      <c r="Q19" s="732"/>
    </row>
    <row r="20" spans="2:17" x14ac:dyDescent="0.2">
      <c r="B20" s="732"/>
      <c r="C20" s="258"/>
      <c r="D20" s="725"/>
      <c r="E20" s="725"/>
      <c r="F20" s="783"/>
      <c r="G20" s="725"/>
      <c r="H20" s="748"/>
      <c r="I20" s="725"/>
      <c r="J20" s="783"/>
      <c r="K20" s="725"/>
      <c r="L20" s="725"/>
      <c r="M20" s="783"/>
      <c r="N20" s="783"/>
      <c r="O20" s="725"/>
      <c r="P20" s="725"/>
      <c r="Q20" s="732"/>
    </row>
    <row r="21" spans="2:17" x14ac:dyDescent="0.2">
      <c r="B21" s="732"/>
      <c r="C21" s="225"/>
      <c r="D21" s="725"/>
      <c r="E21" s="725"/>
      <c r="F21" s="783"/>
      <c r="G21" s="725"/>
      <c r="H21" s="748"/>
      <c r="I21" s="725"/>
      <c r="J21" s="783"/>
      <c r="K21" s="725"/>
      <c r="L21" s="725"/>
      <c r="M21" s="783"/>
      <c r="N21" s="783"/>
      <c r="O21" s="725"/>
      <c r="P21" s="725"/>
      <c r="Q21" s="732"/>
    </row>
    <row r="22" spans="2:17" x14ac:dyDescent="0.2">
      <c r="B22" s="732"/>
      <c r="C22" s="225"/>
      <c r="D22" s="725"/>
      <c r="E22" s="725"/>
      <c r="F22" s="783"/>
      <c r="G22" s="725"/>
      <c r="H22" s="748"/>
      <c r="I22" s="725"/>
      <c r="J22" s="783"/>
      <c r="K22" s="725"/>
      <c r="L22" s="725"/>
      <c r="M22" s="783"/>
      <c r="N22" s="783"/>
      <c r="O22" s="725"/>
      <c r="P22" s="725"/>
      <c r="Q22" s="732"/>
    </row>
    <row r="23" spans="2:17" ht="31.5" customHeight="1" x14ac:dyDescent="0.2">
      <c r="B23" s="784"/>
      <c r="C23" s="892"/>
      <c r="D23" s="892"/>
      <c r="E23" s="892"/>
      <c r="F23" s="892"/>
      <c r="G23" s="892"/>
      <c r="H23" s="892"/>
      <c r="I23" s="892"/>
      <c r="J23" s="892"/>
      <c r="K23" s="892"/>
      <c r="L23" s="892"/>
      <c r="M23" s="892"/>
      <c r="N23" s="892"/>
      <c r="O23" s="892"/>
      <c r="P23" s="892"/>
      <c r="Q23" s="732"/>
    </row>
    <row r="24" spans="2:17" ht="33.75" customHeight="1" x14ac:dyDescent="0.2">
      <c r="B24" s="436"/>
      <c r="C24" s="892"/>
      <c r="D24" s="892"/>
      <c r="E24" s="892"/>
      <c r="F24" s="892"/>
      <c r="G24" s="892"/>
      <c r="H24" s="892"/>
      <c r="I24" s="892"/>
      <c r="J24" s="892"/>
      <c r="K24" s="892"/>
      <c r="L24" s="892"/>
      <c r="M24" s="892"/>
      <c r="N24" s="892"/>
      <c r="O24" s="892"/>
      <c r="P24" s="892"/>
      <c r="Q24" s="732"/>
    </row>
    <row r="25" spans="2:17" ht="23.25" customHeight="1" x14ac:dyDescent="0.2">
      <c r="B25" s="436"/>
      <c r="C25" s="892"/>
      <c r="D25" s="892"/>
      <c r="E25" s="892"/>
      <c r="F25" s="690"/>
      <c r="G25" s="690"/>
      <c r="H25" s="690"/>
      <c r="I25" s="892"/>
      <c r="J25" s="690"/>
      <c r="K25" s="690"/>
      <c r="L25" s="690"/>
      <c r="M25" s="892"/>
      <c r="N25" s="892"/>
      <c r="O25" s="892"/>
      <c r="P25" s="892"/>
      <c r="Q25" s="732"/>
    </row>
    <row r="26" spans="2:17" ht="81.75" customHeight="1" x14ac:dyDescent="0.2">
      <c r="B26" s="436"/>
      <c r="C26" s="892"/>
      <c r="D26" s="892"/>
      <c r="E26" s="892"/>
      <c r="F26" s="690"/>
      <c r="G26" s="690"/>
      <c r="H26" s="690"/>
      <c r="I26" s="892"/>
      <c r="J26" s="690"/>
      <c r="K26" s="690"/>
      <c r="L26" s="690"/>
      <c r="M26" s="892"/>
      <c r="N26" s="892"/>
      <c r="O26" s="892"/>
      <c r="P26" s="892"/>
    </row>
    <row r="27" spans="2:17" x14ac:dyDescent="0.2">
      <c r="B27" s="733"/>
      <c r="C27" s="225"/>
      <c r="D27" s="725"/>
      <c r="E27" s="725"/>
      <c r="F27" s="783"/>
      <c r="G27" s="725"/>
      <c r="H27" s="748"/>
      <c r="I27" s="725"/>
      <c r="J27" s="783"/>
      <c r="K27" s="725"/>
      <c r="L27" s="725"/>
      <c r="M27" s="783"/>
      <c r="N27" s="783"/>
      <c r="O27" s="725"/>
      <c r="P27" s="725"/>
    </row>
    <row r="28" spans="2:17" x14ac:dyDescent="0.2">
      <c r="B28" s="733"/>
      <c r="C28" s="225"/>
      <c r="D28" s="725"/>
      <c r="E28" s="725"/>
      <c r="F28" s="783"/>
      <c r="G28" s="725"/>
      <c r="H28" s="748"/>
      <c r="I28" s="725"/>
      <c r="J28" s="783"/>
      <c r="K28" s="725"/>
      <c r="L28" s="725"/>
      <c r="M28" s="783"/>
      <c r="N28" s="783"/>
      <c r="O28" s="725"/>
      <c r="P28" s="725"/>
    </row>
    <row r="29" spans="2:17" x14ac:dyDescent="0.2">
      <c r="B29" s="733"/>
      <c r="C29" s="258"/>
      <c r="D29" s="748"/>
      <c r="E29" s="748"/>
      <c r="F29" s="748"/>
      <c r="G29" s="748"/>
      <c r="H29" s="748"/>
      <c r="I29" s="725"/>
      <c r="J29" s="725"/>
      <c r="K29" s="725"/>
      <c r="L29" s="725"/>
      <c r="M29" s="725"/>
      <c r="N29" s="725"/>
      <c r="O29" s="725"/>
      <c r="P29" s="725"/>
    </row>
    <row r="30" spans="2:17" x14ac:dyDescent="0.2">
      <c r="B30" s="778"/>
      <c r="C30" s="258"/>
      <c r="D30" s="748"/>
      <c r="E30" s="748"/>
      <c r="F30" s="748"/>
      <c r="G30" s="748"/>
      <c r="H30" s="748"/>
      <c r="I30" s="725"/>
      <c r="J30" s="725"/>
      <c r="K30" s="725"/>
      <c r="L30" s="725"/>
      <c r="M30" s="725"/>
      <c r="N30" s="725"/>
      <c r="O30" s="725"/>
      <c r="P30" s="725"/>
    </row>
    <row r="31" spans="2:17" x14ac:dyDescent="0.2">
      <c r="B31" s="778"/>
      <c r="C31" s="258"/>
      <c r="D31" s="748"/>
      <c r="E31" s="748"/>
      <c r="F31" s="748"/>
      <c r="G31" s="748"/>
      <c r="H31" s="748"/>
      <c r="I31" s="725"/>
      <c r="J31" s="725"/>
      <c r="K31" s="725"/>
      <c r="L31" s="725"/>
      <c r="M31" s="725"/>
      <c r="N31" s="725"/>
      <c r="O31" s="725"/>
      <c r="P31" s="725"/>
    </row>
    <row r="32" spans="2:17" x14ac:dyDescent="0.2">
      <c r="B32" s="778"/>
      <c r="C32" s="258"/>
      <c r="D32" s="748"/>
      <c r="E32" s="748"/>
      <c r="F32" s="748"/>
      <c r="G32" s="748"/>
      <c r="H32" s="748"/>
      <c r="I32" s="725"/>
      <c r="J32" s="725"/>
      <c r="K32" s="725"/>
      <c r="L32" s="725"/>
      <c r="M32" s="725"/>
      <c r="N32" s="725"/>
      <c r="O32" s="725"/>
      <c r="P32" s="725"/>
    </row>
    <row r="33" spans="2:16" x14ac:dyDescent="0.2">
      <c r="B33" s="785"/>
      <c r="C33" s="768"/>
      <c r="D33" s="786"/>
      <c r="E33" s="786"/>
      <c r="F33" s="786"/>
      <c r="G33" s="786"/>
      <c r="H33" s="786"/>
      <c r="I33" s="742"/>
      <c r="J33" s="742"/>
      <c r="K33" s="742"/>
      <c r="L33" s="742"/>
      <c r="M33" s="742"/>
      <c r="N33" s="742"/>
      <c r="O33" s="742"/>
      <c r="P33" s="742"/>
    </row>
  </sheetData>
  <mergeCells count="25">
    <mergeCell ref="C23:C26"/>
    <mergeCell ref="D23:N23"/>
    <mergeCell ref="O23:P23"/>
    <mergeCell ref="D24:L24"/>
    <mergeCell ref="M24:N24"/>
    <mergeCell ref="O24:O26"/>
    <mergeCell ref="P24:P26"/>
    <mergeCell ref="D25:D26"/>
    <mergeCell ref="E25:E26"/>
    <mergeCell ref="I25:I26"/>
    <mergeCell ref="M25:M26"/>
    <mergeCell ref="N25:N26"/>
    <mergeCell ref="B2:I2"/>
    <mergeCell ref="C3:C6"/>
    <mergeCell ref="O3:P3"/>
    <mergeCell ref="P4:P6"/>
    <mergeCell ref="O4:O6"/>
    <mergeCell ref="D3:N3"/>
    <mergeCell ref="M4:N4"/>
    <mergeCell ref="M5:M6"/>
    <mergeCell ref="N5:N6"/>
    <mergeCell ref="D4:L4"/>
    <mergeCell ref="D5:D6"/>
    <mergeCell ref="E5:E6"/>
    <mergeCell ref="I5:I6"/>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48"/>
  <dimension ref="A1:I12"/>
  <sheetViews>
    <sheetView workbookViewId="0">
      <selection activeCell="D6" sqref="D6"/>
    </sheetView>
  </sheetViews>
  <sheetFormatPr defaultColWidth="9" defaultRowHeight="12.75" x14ac:dyDescent="0.2"/>
  <cols>
    <col min="1" max="1" width="3.625" style="11" customWidth="1"/>
    <col min="2" max="2" width="9" style="11"/>
    <col min="3" max="3" width="66" style="11" customWidth="1"/>
    <col min="4" max="5" width="17.75" style="11" customWidth="1"/>
    <col min="6" max="16384" width="9" style="11"/>
  </cols>
  <sheetData>
    <row r="1" spans="1:9" ht="21" customHeight="1" x14ac:dyDescent="0.2"/>
    <row r="2" spans="1:9" ht="48" customHeight="1" x14ac:dyDescent="0.2">
      <c r="A2" s="435"/>
      <c r="B2" s="843" t="s">
        <v>67</v>
      </c>
      <c r="C2" s="843"/>
      <c r="D2" s="843"/>
      <c r="E2" s="843"/>
      <c r="F2" s="843"/>
      <c r="G2" s="843"/>
      <c r="H2" s="843"/>
      <c r="I2" s="843"/>
    </row>
    <row r="3" spans="1:9" s="726" customFormat="1" ht="24" x14ac:dyDescent="0.2">
      <c r="A3" s="436"/>
      <c r="B3" s="176" t="s">
        <v>1489</v>
      </c>
      <c r="C3" s="87"/>
      <c r="D3" s="687" t="s">
        <v>730</v>
      </c>
      <c r="E3" s="451"/>
      <c r="F3" s="451"/>
      <c r="G3" s="451"/>
      <c r="H3" s="451"/>
    </row>
    <row r="4" spans="1:9" s="726" customFormat="1" ht="15" customHeight="1" x14ac:dyDescent="0.2">
      <c r="A4" s="193"/>
      <c r="B4" s="727">
        <v>1</v>
      </c>
      <c r="C4" s="738" t="s">
        <v>721</v>
      </c>
      <c r="D4" s="739">
        <v>38756</v>
      </c>
      <c r="E4" s="725"/>
      <c r="F4" s="725"/>
      <c r="G4" s="725"/>
      <c r="H4" s="725"/>
      <c r="I4" s="732"/>
    </row>
    <row r="5" spans="1:9" s="726" customFormat="1" ht="15" customHeight="1" x14ac:dyDescent="0.2">
      <c r="A5" s="193"/>
      <c r="B5" s="193">
        <v>2</v>
      </c>
      <c r="C5" s="740" t="s">
        <v>722</v>
      </c>
      <c r="D5" s="741">
        <v>1394</v>
      </c>
      <c r="E5" s="725"/>
      <c r="F5" s="732"/>
      <c r="G5" s="732"/>
      <c r="H5" s="732"/>
      <c r="I5" s="732"/>
    </row>
    <row r="6" spans="1:9" s="726" customFormat="1" ht="15" customHeight="1" x14ac:dyDescent="0.2">
      <c r="A6" s="727"/>
      <c r="B6" s="193">
        <v>3</v>
      </c>
      <c r="C6" s="740" t="s">
        <v>723</v>
      </c>
      <c r="D6" s="741">
        <v>-2597</v>
      </c>
      <c r="E6" s="725"/>
      <c r="F6" s="742"/>
      <c r="G6" s="742"/>
      <c r="H6" s="732"/>
      <c r="I6" s="732"/>
    </row>
    <row r="7" spans="1:9" s="726" customFormat="1" ht="15" customHeight="1" x14ac:dyDescent="0.2">
      <c r="A7" s="193"/>
      <c r="B7" s="193">
        <v>4</v>
      </c>
      <c r="C7" s="740" t="s">
        <v>724</v>
      </c>
      <c r="D7" s="741"/>
      <c r="E7" s="725"/>
      <c r="F7" s="732"/>
      <c r="G7" s="732"/>
      <c r="H7" s="732"/>
      <c r="I7" s="732"/>
    </row>
    <row r="8" spans="1:9" s="726" customFormat="1" ht="15" customHeight="1" x14ac:dyDescent="0.2">
      <c r="B8" s="193">
        <v>5</v>
      </c>
      <c r="C8" s="740" t="s">
        <v>725</v>
      </c>
      <c r="D8" s="741"/>
      <c r="E8" s="732"/>
      <c r="F8" s="732"/>
      <c r="G8" s="732"/>
      <c r="H8" s="732"/>
      <c r="I8" s="732"/>
    </row>
    <row r="9" spans="1:9" s="726" customFormat="1" ht="15" customHeight="1" x14ac:dyDescent="0.2">
      <c r="B9" s="193">
        <v>6</v>
      </c>
      <c r="C9" s="740" t="s">
        <v>726</v>
      </c>
      <c r="D9" s="741"/>
      <c r="E9" s="732"/>
      <c r="F9" s="732"/>
      <c r="G9" s="732"/>
      <c r="H9" s="732"/>
      <c r="I9" s="732"/>
    </row>
    <row r="10" spans="1:9" s="726" customFormat="1" ht="15" customHeight="1" x14ac:dyDescent="0.2">
      <c r="B10" s="193">
        <v>7</v>
      </c>
      <c r="C10" s="740" t="s">
        <v>727</v>
      </c>
      <c r="D10" s="741">
        <v>-2</v>
      </c>
      <c r="E10" s="732"/>
      <c r="F10" s="732"/>
      <c r="G10" s="732"/>
      <c r="H10" s="732"/>
      <c r="I10" s="732"/>
    </row>
    <row r="11" spans="1:9" s="726" customFormat="1" ht="15" customHeight="1" x14ac:dyDescent="0.2">
      <c r="B11" s="193">
        <v>8</v>
      </c>
      <c r="C11" s="740" t="s">
        <v>728</v>
      </c>
      <c r="D11" s="741">
        <v>8</v>
      </c>
      <c r="E11" s="732"/>
      <c r="F11" s="732"/>
      <c r="G11" s="732"/>
      <c r="H11" s="732"/>
      <c r="I11" s="732"/>
    </row>
    <row r="12" spans="1:9" s="726" customFormat="1" ht="15" customHeight="1" thickBot="1" x14ac:dyDescent="0.25">
      <c r="B12" s="743">
        <v>9</v>
      </c>
      <c r="C12" s="728" t="s">
        <v>729</v>
      </c>
      <c r="D12" s="744">
        <f>SUM(D4:D11)</f>
        <v>37559</v>
      </c>
      <c r="E12" s="725"/>
      <c r="F12" s="732"/>
      <c r="G12" s="732"/>
      <c r="H12" s="732"/>
      <c r="I12" s="732"/>
    </row>
  </sheetData>
  <mergeCells count="1">
    <mergeCell ref="B2:I2"/>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9C5D-A514-4816-8005-00D49CEE0A27}">
  <dimension ref="A1:L88"/>
  <sheetViews>
    <sheetView workbookViewId="0"/>
  </sheetViews>
  <sheetFormatPr defaultColWidth="9" defaultRowHeight="12.75" x14ac:dyDescent="0.2"/>
  <cols>
    <col min="1" max="1" width="3.625" style="726" customWidth="1"/>
    <col min="2" max="2" width="31.5" style="726" customWidth="1"/>
    <col min="3" max="3" width="19.5" style="726" customWidth="1"/>
    <col min="4" max="4" width="13.625" style="726" customWidth="1"/>
    <col min="5" max="5" width="18.375" style="726" customWidth="1"/>
    <col min="6" max="9" width="17.875" style="726" customWidth="1"/>
    <col min="10" max="16384" width="9" style="726"/>
  </cols>
  <sheetData>
    <row r="1" spans="1:10" ht="21" customHeight="1" x14ac:dyDescent="0.2"/>
    <row r="2" spans="1:10" ht="48" customHeight="1" x14ac:dyDescent="0.2">
      <c r="A2" s="435"/>
      <c r="B2" s="843" t="s">
        <v>1103</v>
      </c>
      <c r="C2" s="843"/>
      <c r="D2" s="843"/>
      <c r="E2" s="843"/>
      <c r="F2" s="843"/>
      <c r="G2" s="843"/>
      <c r="H2" s="843"/>
      <c r="I2" s="843"/>
    </row>
    <row r="3" spans="1:10" ht="27.75" customHeight="1" x14ac:dyDescent="0.2">
      <c r="A3" s="436"/>
      <c r="B3" s="176" t="s">
        <v>1489</v>
      </c>
      <c r="C3" s="854" t="s">
        <v>102</v>
      </c>
      <c r="D3" s="854" t="s">
        <v>1104</v>
      </c>
      <c r="E3" s="885"/>
      <c r="F3" s="854" t="s">
        <v>1106</v>
      </c>
      <c r="G3" s="854" t="s">
        <v>1107</v>
      </c>
      <c r="H3" s="854" t="s">
        <v>1108</v>
      </c>
      <c r="I3" s="893" t="s">
        <v>1109</v>
      </c>
    </row>
    <row r="4" spans="1:10" ht="50.25" customHeight="1" x14ac:dyDescent="0.2">
      <c r="A4" s="436"/>
      <c r="B4" s="771"/>
      <c r="C4" s="854"/>
      <c r="D4" s="826"/>
      <c r="E4" s="456" t="s">
        <v>1105</v>
      </c>
      <c r="F4" s="854"/>
      <c r="G4" s="854" t="s">
        <v>1110</v>
      </c>
      <c r="H4" s="854"/>
      <c r="I4" s="893"/>
    </row>
    <row r="5" spans="1:10" x14ac:dyDescent="0.2">
      <c r="A5" s="193"/>
      <c r="B5" s="745" t="s">
        <v>59</v>
      </c>
      <c r="C5" s="746"/>
      <c r="D5" s="747"/>
      <c r="E5" s="746"/>
      <c r="F5" s="746"/>
      <c r="G5" s="746"/>
      <c r="H5" s="746"/>
      <c r="I5" s="746"/>
      <c r="J5" s="732"/>
    </row>
    <row r="6" spans="1:10" x14ac:dyDescent="0.2">
      <c r="A6" s="193"/>
      <c r="B6" s="733"/>
      <c r="C6" s="824" t="s">
        <v>1532</v>
      </c>
      <c r="D6" s="725">
        <v>47012</v>
      </c>
      <c r="E6" s="725">
        <v>11</v>
      </c>
      <c r="F6" s="833">
        <v>2.3398281289000001E-2</v>
      </c>
      <c r="G6" s="833">
        <v>3.8868232076422183E-4</v>
      </c>
      <c r="H6" s="833">
        <v>3.7312999999999999E-2</v>
      </c>
      <c r="I6" s="833">
        <v>2.5756000000000001E-2</v>
      </c>
      <c r="J6" s="732"/>
    </row>
    <row r="7" spans="1:10" x14ac:dyDescent="0.2">
      <c r="A7" s="193"/>
      <c r="B7" s="733"/>
      <c r="C7" s="758" t="s">
        <v>1533</v>
      </c>
      <c r="D7" s="725">
        <v>45547</v>
      </c>
      <c r="E7" s="725">
        <v>8</v>
      </c>
      <c r="F7" s="833">
        <v>1.7564274266000001E-2</v>
      </c>
      <c r="G7" s="833">
        <v>3.4079766217684623E-4</v>
      </c>
      <c r="H7" s="833">
        <v>3.4551999999999999E-2</v>
      </c>
      <c r="I7" s="833">
        <v>2.3081000000000001E-2</v>
      </c>
      <c r="J7" s="732"/>
    </row>
    <row r="8" spans="1:10" x14ac:dyDescent="0.2">
      <c r="A8" s="193"/>
      <c r="B8" s="733"/>
      <c r="C8" s="758" t="s">
        <v>1534</v>
      </c>
      <c r="D8" s="725">
        <v>1465</v>
      </c>
      <c r="E8" s="725">
        <v>3</v>
      </c>
      <c r="F8" s="833">
        <v>0.20477815699599999</v>
      </c>
      <c r="G8" s="833">
        <v>1.2431752370693175E-3</v>
      </c>
      <c r="H8" s="833">
        <v>0.12457</v>
      </c>
      <c r="I8" s="833">
        <v>9.1474E-2</v>
      </c>
      <c r="J8" s="732"/>
    </row>
    <row r="9" spans="1:10" x14ac:dyDescent="0.2">
      <c r="A9" s="727"/>
      <c r="B9" s="745"/>
      <c r="C9" s="824" t="s">
        <v>1535</v>
      </c>
      <c r="D9" s="725">
        <v>2816</v>
      </c>
      <c r="E9" s="725">
        <v>1</v>
      </c>
      <c r="F9" s="833">
        <v>3.5511363636E-2</v>
      </c>
      <c r="G9" s="833">
        <v>1.8955828525635714E-3</v>
      </c>
      <c r="H9" s="833">
        <v>0.20077200000000001</v>
      </c>
      <c r="I9" s="833">
        <v>0.145674</v>
      </c>
      <c r="J9" s="732"/>
    </row>
    <row r="10" spans="1:10" x14ac:dyDescent="0.2">
      <c r="A10" s="193"/>
      <c r="B10" s="733"/>
      <c r="C10" s="824" t="s">
        <v>1536</v>
      </c>
      <c r="D10" s="725">
        <v>2756</v>
      </c>
      <c r="E10" s="725">
        <v>15</v>
      </c>
      <c r="F10" s="833">
        <v>0.54426705370100004</v>
      </c>
      <c r="G10" s="833">
        <v>3.3420565820058202E-3</v>
      </c>
      <c r="H10" s="833">
        <v>0.33671499999999999</v>
      </c>
      <c r="I10" s="833">
        <v>0.316492</v>
      </c>
      <c r="J10" s="732"/>
    </row>
    <row r="11" spans="1:10" x14ac:dyDescent="0.2">
      <c r="B11" s="732"/>
      <c r="C11" s="824" t="s">
        <v>1537</v>
      </c>
      <c r="D11" s="725">
        <v>704</v>
      </c>
      <c r="E11" s="725">
        <v>6</v>
      </c>
      <c r="F11" s="833">
        <v>0.85227272727199999</v>
      </c>
      <c r="G11" s="833">
        <v>6.1213830052684231E-3</v>
      </c>
      <c r="H11" s="833">
        <v>0.60604800000000003</v>
      </c>
      <c r="I11" s="833">
        <v>0.55279100000000003</v>
      </c>
      <c r="J11" s="732"/>
    </row>
    <row r="12" spans="1:10" x14ac:dyDescent="0.2">
      <c r="B12" s="732"/>
      <c r="C12" s="824" t="s">
        <v>1538</v>
      </c>
      <c r="D12" s="725">
        <v>2489</v>
      </c>
      <c r="E12" s="725">
        <v>8</v>
      </c>
      <c r="F12" s="833">
        <v>0.32141422257899999</v>
      </c>
      <c r="G12" s="833">
        <v>1.2059408168640757E-2</v>
      </c>
      <c r="H12" s="833">
        <v>1.225692</v>
      </c>
      <c r="I12" s="833">
        <v>0.48658400000000002</v>
      </c>
      <c r="J12" s="732"/>
    </row>
    <row r="13" spans="1:10" x14ac:dyDescent="0.2">
      <c r="B13" s="732"/>
      <c r="C13" s="758" t="s">
        <v>1539</v>
      </c>
      <c r="D13" s="725">
        <v>2123</v>
      </c>
      <c r="E13" s="725">
        <v>3</v>
      </c>
      <c r="F13" s="833">
        <v>0.14130946773399999</v>
      </c>
      <c r="G13" s="833">
        <v>1.0724761128404496E-2</v>
      </c>
      <c r="H13" s="833">
        <v>1.0703560000000001</v>
      </c>
      <c r="I13" s="833">
        <v>0.428979</v>
      </c>
      <c r="J13" s="732"/>
    </row>
    <row r="14" spans="1:10" x14ac:dyDescent="0.2">
      <c r="B14" s="732"/>
      <c r="C14" s="758" t="s">
        <v>1540</v>
      </c>
      <c r="D14" s="725">
        <v>366</v>
      </c>
      <c r="E14" s="725">
        <v>5</v>
      </c>
      <c r="F14" s="833">
        <v>1.366120218579</v>
      </c>
      <c r="G14" s="833">
        <v>2.035158762668509E-2</v>
      </c>
      <c r="H14" s="833">
        <v>2.0872730000000002</v>
      </c>
      <c r="I14" s="833">
        <v>0.88987700000000003</v>
      </c>
      <c r="J14" s="732"/>
    </row>
    <row r="15" spans="1:10" x14ac:dyDescent="0.2">
      <c r="B15" s="732"/>
      <c r="C15" s="824" t="s">
        <v>1541</v>
      </c>
      <c r="D15" s="725">
        <v>2902</v>
      </c>
      <c r="E15" s="725">
        <v>92</v>
      </c>
      <c r="F15" s="833">
        <v>3.170227429359</v>
      </c>
      <c r="G15" s="833">
        <v>7.5156983754958717E-2</v>
      </c>
      <c r="H15" s="833">
        <v>7.5797040000000004</v>
      </c>
      <c r="I15" s="833">
        <v>3.4806499999999998</v>
      </c>
      <c r="J15" s="732"/>
    </row>
    <row r="16" spans="1:10" x14ac:dyDescent="0.2">
      <c r="B16" s="732"/>
      <c r="C16" s="758" t="s">
        <v>1542</v>
      </c>
      <c r="D16" s="725">
        <v>266</v>
      </c>
      <c r="E16" s="725">
        <v>6</v>
      </c>
      <c r="F16" s="833">
        <v>2.255639097744</v>
      </c>
      <c r="G16" s="833">
        <v>3.6843541756085674E-2</v>
      </c>
      <c r="H16" s="833">
        <v>3.537776</v>
      </c>
      <c r="I16" s="833">
        <v>3.2854199999999998</v>
      </c>
      <c r="J16" s="732"/>
    </row>
    <row r="17" spans="2:10" x14ac:dyDescent="0.2">
      <c r="B17" s="732"/>
      <c r="C17" s="758" t="s">
        <v>1543</v>
      </c>
      <c r="D17" s="725">
        <v>2636</v>
      </c>
      <c r="E17" s="725">
        <v>86</v>
      </c>
      <c r="F17" s="833">
        <v>3.262518968133</v>
      </c>
      <c r="G17" s="833">
        <v>7.9918795904646414E-2</v>
      </c>
      <c r="H17" s="833">
        <v>8.229768</v>
      </c>
      <c r="I17" s="833">
        <v>3.492178</v>
      </c>
      <c r="J17" s="732"/>
    </row>
    <row r="18" spans="2:10" x14ac:dyDescent="0.2">
      <c r="B18" s="732"/>
      <c r="C18" s="824" t="s">
        <v>1544</v>
      </c>
      <c r="D18" s="725">
        <v>120</v>
      </c>
      <c r="E18" s="725">
        <v>8</v>
      </c>
      <c r="F18" s="833">
        <v>6.6666666666659999</v>
      </c>
      <c r="G18" s="833">
        <v>0.15643203931772973</v>
      </c>
      <c r="H18" s="833">
        <v>12.834813</v>
      </c>
      <c r="I18" s="833">
        <v>6.7567560000000002</v>
      </c>
      <c r="J18" s="732"/>
    </row>
    <row r="19" spans="2:10" x14ac:dyDescent="0.2">
      <c r="B19" s="732"/>
      <c r="C19" s="758" t="s">
        <v>1545</v>
      </c>
      <c r="D19" s="725">
        <v>119</v>
      </c>
      <c r="E19" s="725">
        <v>8</v>
      </c>
      <c r="F19" s="833">
        <v>6.72268907563</v>
      </c>
      <c r="G19" s="833">
        <v>0.14750431004991388</v>
      </c>
      <c r="H19" s="833">
        <v>12.560052000000001</v>
      </c>
      <c r="I19" s="833">
        <v>6.8493149999999998</v>
      </c>
      <c r="J19" s="732"/>
    </row>
    <row r="20" spans="2:10" x14ac:dyDescent="0.2">
      <c r="B20" s="732"/>
      <c r="C20" s="758" t="s">
        <v>1546</v>
      </c>
      <c r="D20" s="725">
        <v>1</v>
      </c>
      <c r="E20" s="725"/>
      <c r="F20" s="833"/>
      <c r="G20" s="833">
        <v>0.28426900000000005</v>
      </c>
      <c r="H20" s="833">
        <v>27.134466</v>
      </c>
      <c r="I20" s="833"/>
      <c r="J20" s="732"/>
    </row>
    <row r="21" spans="2:10" x14ac:dyDescent="0.2">
      <c r="B21" s="732"/>
      <c r="C21" s="758" t="s">
        <v>1547</v>
      </c>
      <c r="D21" s="725"/>
      <c r="E21" s="725"/>
      <c r="F21" s="833"/>
      <c r="G21" s="833"/>
      <c r="H21" s="833">
        <v>31.048632999999999</v>
      </c>
      <c r="I21" s="833"/>
      <c r="J21" s="732"/>
    </row>
    <row r="22" spans="2:10" x14ac:dyDescent="0.2">
      <c r="B22" s="732"/>
      <c r="C22" s="824" t="s">
        <v>1548</v>
      </c>
      <c r="D22" s="725">
        <v>383</v>
      </c>
      <c r="E22" s="725"/>
      <c r="F22" s="833"/>
      <c r="G22" s="833">
        <v>1</v>
      </c>
      <c r="H22" s="833">
        <v>100</v>
      </c>
      <c r="I22" s="833"/>
      <c r="J22" s="732"/>
    </row>
    <row r="23" spans="2:10" s="752" customFormat="1" ht="13.5" thickBot="1" x14ac:dyDescent="0.25">
      <c r="B23" s="749"/>
      <c r="C23" s="728" t="s">
        <v>62</v>
      </c>
      <c r="D23" s="729">
        <v>111705</v>
      </c>
      <c r="E23" s="729">
        <v>260</v>
      </c>
      <c r="F23" s="834">
        <v>1.7056251335722667</v>
      </c>
      <c r="G23" s="834">
        <v>9.6307396552255502E-3</v>
      </c>
      <c r="H23" s="834">
        <v>12.273441352941177</v>
      </c>
      <c r="I23" s="834">
        <v>1.7883351333333333</v>
      </c>
      <c r="J23" s="751"/>
    </row>
    <row r="24" spans="2:10" x14ac:dyDescent="0.2">
      <c r="B24" s="732"/>
      <c r="C24" s="732"/>
      <c r="D24" s="732"/>
      <c r="E24" s="732"/>
      <c r="F24" s="732"/>
      <c r="G24" s="732"/>
      <c r="H24" s="732"/>
      <c r="I24" s="732"/>
      <c r="J24" s="732"/>
    </row>
    <row r="25" spans="2:10" ht="27.75" customHeight="1" x14ac:dyDescent="0.2">
      <c r="B25" s="176" t="s">
        <v>1489</v>
      </c>
      <c r="C25" s="854" t="s">
        <v>102</v>
      </c>
      <c r="D25" s="854" t="s">
        <v>1104</v>
      </c>
      <c r="E25" s="885"/>
      <c r="F25" s="854" t="s">
        <v>1106</v>
      </c>
      <c r="G25" s="854" t="s">
        <v>1107</v>
      </c>
      <c r="H25" s="854" t="s">
        <v>1108</v>
      </c>
      <c r="I25" s="893" t="s">
        <v>1109</v>
      </c>
      <c r="J25" s="732"/>
    </row>
    <row r="26" spans="2:10" ht="36" x14ac:dyDescent="0.2">
      <c r="B26" s="771"/>
      <c r="C26" s="854"/>
      <c r="D26" s="826"/>
      <c r="E26" s="456" t="s">
        <v>1105</v>
      </c>
      <c r="F26" s="854"/>
      <c r="G26" s="854" t="s">
        <v>1110</v>
      </c>
      <c r="H26" s="854"/>
      <c r="I26" s="893"/>
      <c r="J26" s="732"/>
    </row>
    <row r="27" spans="2:10" x14ac:dyDescent="0.2">
      <c r="B27" s="745" t="s">
        <v>63</v>
      </c>
      <c r="C27" s="746"/>
      <c r="D27" s="747"/>
      <c r="E27" s="746"/>
      <c r="F27" s="746"/>
      <c r="G27" s="746"/>
      <c r="H27" s="746"/>
      <c r="I27" s="746"/>
      <c r="J27" s="732"/>
    </row>
    <row r="28" spans="2:10" x14ac:dyDescent="0.2">
      <c r="B28" s="733"/>
      <c r="C28" s="824" t="s">
        <v>1532</v>
      </c>
      <c r="D28" s="725">
        <v>93149</v>
      </c>
      <c r="E28" s="725">
        <v>27</v>
      </c>
      <c r="F28" s="831">
        <v>2.8985818419000001E-2</v>
      </c>
      <c r="G28" s="831">
        <v>4.0017457444759848E-4</v>
      </c>
      <c r="H28" s="831">
        <v>3.8729E-2</v>
      </c>
      <c r="I28" s="831">
        <v>1.9446999999999999E-2</v>
      </c>
      <c r="J28" s="732"/>
    </row>
    <row r="29" spans="2:10" x14ac:dyDescent="0.2">
      <c r="B29" s="733"/>
      <c r="C29" s="758" t="s">
        <v>1533</v>
      </c>
      <c r="D29" s="725">
        <v>90063</v>
      </c>
      <c r="E29" s="725">
        <v>23</v>
      </c>
      <c r="F29" s="831">
        <v>2.5537679180000002E-2</v>
      </c>
      <c r="G29" s="831">
        <v>3.48913706569087E-4</v>
      </c>
      <c r="H29" s="831">
        <v>3.6124999999999997E-2</v>
      </c>
      <c r="I29" s="831">
        <v>1.8933999999999999E-2</v>
      </c>
      <c r="J29" s="732"/>
    </row>
    <row r="30" spans="2:10" x14ac:dyDescent="0.2">
      <c r="B30" s="733"/>
      <c r="C30" s="758" t="s">
        <v>1534</v>
      </c>
      <c r="D30" s="725">
        <v>3086</v>
      </c>
      <c r="E30" s="725">
        <v>4</v>
      </c>
      <c r="F30" s="831">
        <v>0.129617627997</v>
      </c>
      <c r="G30" s="831">
        <v>1.231483547267377E-3</v>
      </c>
      <c r="H30" s="831">
        <v>0.12513099999999999</v>
      </c>
      <c r="I30" s="831">
        <v>3.0346000000000001E-2</v>
      </c>
      <c r="J30" s="732"/>
    </row>
    <row r="31" spans="2:10" x14ac:dyDescent="0.2">
      <c r="B31" s="745"/>
      <c r="C31" s="824" t="s">
        <v>1535</v>
      </c>
      <c r="D31" s="725">
        <v>6826</v>
      </c>
      <c r="E31" s="725">
        <v>6</v>
      </c>
      <c r="F31" s="831">
        <v>8.7899208906999995E-2</v>
      </c>
      <c r="G31" s="831">
        <v>2.0037880271756548E-3</v>
      </c>
      <c r="H31" s="831">
        <v>0.20222300000000001</v>
      </c>
      <c r="I31" s="831">
        <v>0.10631699999999999</v>
      </c>
      <c r="J31" s="732"/>
    </row>
    <row r="32" spans="2:10" x14ac:dyDescent="0.2">
      <c r="B32" s="733"/>
      <c r="C32" s="824" t="s">
        <v>1536</v>
      </c>
      <c r="D32" s="725">
        <v>7941</v>
      </c>
      <c r="E32" s="725">
        <v>25</v>
      </c>
      <c r="F32" s="831">
        <v>0.31482181085499999</v>
      </c>
      <c r="G32" s="831">
        <v>3.5770144062056666E-3</v>
      </c>
      <c r="H32" s="831">
        <v>0.36133999999999999</v>
      </c>
      <c r="I32" s="831">
        <v>0.26713199999999998</v>
      </c>
      <c r="J32" s="732"/>
    </row>
    <row r="33" spans="2:12" x14ac:dyDescent="0.2">
      <c r="B33" s="732"/>
      <c r="C33" s="824" t="s">
        <v>1537</v>
      </c>
      <c r="D33" s="725">
        <v>2450</v>
      </c>
      <c r="E33" s="725">
        <v>8</v>
      </c>
      <c r="F33" s="831">
        <v>0.32653061224399998</v>
      </c>
      <c r="G33" s="831">
        <v>6.0257952026537935E-3</v>
      </c>
      <c r="H33" s="831">
        <v>0.61341000000000001</v>
      </c>
      <c r="I33" s="831">
        <v>0.39152399999999998</v>
      </c>
      <c r="J33" s="732"/>
    </row>
    <row r="34" spans="2:12" x14ac:dyDescent="0.2">
      <c r="B34" s="732"/>
      <c r="C34" s="824" t="s">
        <v>1538</v>
      </c>
      <c r="D34" s="725">
        <v>7257</v>
      </c>
      <c r="E34" s="725">
        <v>34</v>
      </c>
      <c r="F34" s="831">
        <v>0.46851315970700003</v>
      </c>
      <c r="G34" s="831">
        <v>1.3415691936852714E-2</v>
      </c>
      <c r="H34" s="831">
        <v>1.234024</v>
      </c>
      <c r="I34" s="831">
        <v>0.46296199999999998</v>
      </c>
      <c r="J34" s="732"/>
    </row>
    <row r="35" spans="2:12" x14ac:dyDescent="0.2">
      <c r="B35" s="732"/>
      <c r="C35" s="758" t="s">
        <v>1539</v>
      </c>
      <c r="D35" s="725">
        <v>6220</v>
      </c>
      <c r="E35" s="725">
        <v>19</v>
      </c>
      <c r="F35" s="831">
        <v>0.30546623794200001</v>
      </c>
      <c r="G35" s="831">
        <v>1.0695051417043107E-2</v>
      </c>
      <c r="H35" s="831">
        <v>1.0808899999999999</v>
      </c>
      <c r="I35" s="831">
        <v>0.35384700000000002</v>
      </c>
      <c r="J35" s="732"/>
    </row>
    <row r="36" spans="2:12" x14ac:dyDescent="0.2">
      <c r="B36" s="732"/>
      <c r="C36" s="758" t="s">
        <v>1540</v>
      </c>
      <c r="D36" s="725">
        <v>1037</v>
      </c>
      <c r="E36" s="725">
        <v>15</v>
      </c>
      <c r="F36" s="831">
        <v>1.4464802314359999</v>
      </c>
      <c r="G36" s="831">
        <v>1.9706395997718069E-2</v>
      </c>
      <c r="H36" s="831">
        <v>2.1048179999999999</v>
      </c>
      <c r="I36" s="831">
        <v>1.0094209999999999</v>
      </c>
      <c r="J36" s="732"/>
    </row>
    <row r="37" spans="2:12" x14ac:dyDescent="0.2">
      <c r="B37" s="732"/>
      <c r="C37" s="824" t="s">
        <v>1541</v>
      </c>
      <c r="D37" s="725">
        <v>8871</v>
      </c>
      <c r="E37" s="725">
        <v>155</v>
      </c>
      <c r="F37" s="831">
        <v>1.7472663735759999</v>
      </c>
      <c r="G37" s="831">
        <v>7.0133638441146742E-2</v>
      </c>
      <c r="H37" s="831">
        <v>5.8264269999999998</v>
      </c>
      <c r="I37" s="831">
        <v>2.0440420000000001</v>
      </c>
      <c r="J37" s="732"/>
    </row>
    <row r="38" spans="2:12" x14ac:dyDescent="0.2">
      <c r="B38" s="732"/>
      <c r="C38" s="758" t="s">
        <v>1542</v>
      </c>
      <c r="D38" s="725">
        <v>1878</v>
      </c>
      <c r="E38" s="725">
        <v>15</v>
      </c>
      <c r="F38" s="831">
        <v>0.79872204472800001</v>
      </c>
      <c r="G38" s="831">
        <v>3.8107297625521445E-2</v>
      </c>
      <c r="H38" s="831">
        <v>3.594427</v>
      </c>
      <c r="I38" s="831">
        <v>1.157796</v>
      </c>
      <c r="J38" s="732"/>
    </row>
    <row r="39" spans="2:12" x14ac:dyDescent="0.2">
      <c r="B39" s="732"/>
      <c r="C39" s="758" t="s">
        <v>1543</v>
      </c>
      <c r="D39" s="725">
        <v>6993</v>
      </c>
      <c r="E39" s="725">
        <v>140</v>
      </c>
      <c r="F39" s="831">
        <v>2.002002002002</v>
      </c>
      <c r="G39" s="831">
        <v>7.8252127191695012E-2</v>
      </c>
      <c r="H39" s="831">
        <v>6.7060329999999997</v>
      </c>
      <c r="I39" s="831">
        <v>2.1924739999999998</v>
      </c>
      <c r="J39" s="732"/>
    </row>
    <row r="40" spans="2:12" x14ac:dyDescent="0.2">
      <c r="B40" s="732"/>
      <c r="C40" s="824" t="s">
        <v>1544</v>
      </c>
      <c r="D40" s="725">
        <v>453</v>
      </c>
      <c r="E40" s="725">
        <v>36</v>
      </c>
      <c r="F40" s="831">
        <v>7.9470198675489998</v>
      </c>
      <c r="G40" s="831">
        <v>0.16909407448722402</v>
      </c>
      <c r="H40" s="831">
        <v>12.799538</v>
      </c>
      <c r="I40" s="831">
        <v>5.5087979999999996</v>
      </c>
      <c r="J40" s="732"/>
    </row>
    <row r="41" spans="2:12" x14ac:dyDescent="0.2">
      <c r="B41" s="732"/>
      <c r="C41" s="758" t="s">
        <v>1545</v>
      </c>
      <c r="D41" s="725">
        <v>425</v>
      </c>
      <c r="E41" s="725">
        <v>33</v>
      </c>
      <c r="F41" s="831">
        <v>7.7647058823519997</v>
      </c>
      <c r="G41" s="831">
        <v>0.16040539799386905</v>
      </c>
      <c r="H41" s="831">
        <v>12.140041</v>
      </c>
      <c r="I41" s="831">
        <v>5.3585500000000001</v>
      </c>
      <c r="J41" s="732"/>
    </row>
    <row r="42" spans="2:12" x14ac:dyDescent="0.2">
      <c r="B42" s="732"/>
      <c r="C42" s="758" t="s">
        <v>1546</v>
      </c>
      <c r="D42" s="725">
        <v>21</v>
      </c>
      <c r="E42" s="725">
        <v>3</v>
      </c>
      <c r="F42" s="831">
        <v>14.285714285714</v>
      </c>
      <c r="G42" s="831">
        <v>0.23270664252896731</v>
      </c>
      <c r="H42" s="831">
        <v>25.821325999999999</v>
      </c>
      <c r="I42" s="831">
        <v>13.793103</v>
      </c>
      <c r="J42" s="732"/>
    </row>
    <row r="43" spans="2:12" x14ac:dyDescent="0.2">
      <c r="B43" s="732"/>
      <c r="C43" s="758" t="s">
        <v>1547</v>
      </c>
      <c r="D43" s="725">
        <v>7</v>
      </c>
      <c r="E43" s="725"/>
      <c r="F43" s="831"/>
      <c r="G43" s="831">
        <v>0.33027910090249557</v>
      </c>
      <c r="H43" s="831">
        <v>31.636344000000001</v>
      </c>
      <c r="I43" s="831"/>
      <c r="J43" s="732"/>
    </row>
    <row r="44" spans="2:12" x14ac:dyDescent="0.2">
      <c r="B44" s="732"/>
      <c r="C44" s="824" t="s">
        <v>1548</v>
      </c>
      <c r="D44" s="725">
        <v>829</v>
      </c>
      <c r="E44" s="725"/>
      <c r="F44" s="831"/>
      <c r="G44" s="831">
        <v>1</v>
      </c>
      <c r="H44" s="831">
        <v>100</v>
      </c>
      <c r="I44" s="831"/>
    </row>
    <row r="45" spans="2:12" ht="13.5" thickBot="1" x14ac:dyDescent="0.25">
      <c r="B45" s="749"/>
      <c r="C45" s="728" t="s">
        <v>62</v>
      </c>
      <c r="D45" s="729">
        <v>237506</v>
      </c>
      <c r="E45" s="729">
        <v>543</v>
      </c>
      <c r="F45" s="832">
        <v>2.3549551776630002</v>
      </c>
      <c r="G45" s="832">
        <v>9.6709409906183524E-3</v>
      </c>
      <c r="H45" s="832">
        <v>12.01887211764706</v>
      </c>
      <c r="I45" s="832">
        <v>2.0446683124999998</v>
      </c>
      <c r="J45" s="753"/>
      <c r="L45" s="753"/>
    </row>
    <row r="46" spans="2:12" x14ac:dyDescent="0.2">
      <c r="B46" s="732"/>
      <c r="C46" s="732"/>
      <c r="D46" s="732"/>
      <c r="E46" s="732"/>
      <c r="F46" s="732"/>
      <c r="G46" s="732"/>
      <c r="H46" s="732"/>
      <c r="I46" s="732"/>
    </row>
    <row r="47" spans="2:12" ht="27.75" customHeight="1" x14ac:dyDescent="0.2">
      <c r="B47" s="176" t="s">
        <v>1489</v>
      </c>
      <c r="C47" s="854" t="s">
        <v>102</v>
      </c>
      <c r="D47" s="854" t="s">
        <v>1104</v>
      </c>
      <c r="E47" s="885"/>
      <c r="F47" s="854" t="s">
        <v>1106</v>
      </c>
      <c r="G47" s="854" t="s">
        <v>1107</v>
      </c>
      <c r="H47" s="854" t="s">
        <v>1108</v>
      </c>
      <c r="I47" s="893" t="s">
        <v>1109</v>
      </c>
    </row>
    <row r="48" spans="2:12" ht="36" x14ac:dyDescent="0.2">
      <c r="B48" s="771"/>
      <c r="C48" s="854"/>
      <c r="D48" s="826"/>
      <c r="E48" s="456" t="s">
        <v>1105</v>
      </c>
      <c r="F48" s="854"/>
      <c r="G48" s="854" t="s">
        <v>1110</v>
      </c>
      <c r="H48" s="854"/>
      <c r="I48" s="893"/>
    </row>
    <row r="49" spans="2:9" x14ac:dyDescent="0.2">
      <c r="B49" s="830" t="s">
        <v>64</v>
      </c>
      <c r="C49" s="824" t="s">
        <v>1532</v>
      </c>
      <c r="D49" s="725">
        <v>2404</v>
      </c>
      <c r="E49" s="725"/>
      <c r="F49" s="828">
        <v>0</v>
      </c>
      <c r="G49" s="828">
        <v>4.4883537097498225E-4</v>
      </c>
      <c r="H49" s="828">
        <v>4.9334000000000003E-2</v>
      </c>
      <c r="I49" s="828">
        <v>0.102688</v>
      </c>
    </row>
    <row r="50" spans="2:9" x14ac:dyDescent="0.2">
      <c r="B50" s="733"/>
      <c r="C50" s="758" t="s">
        <v>1533</v>
      </c>
      <c r="D50" s="725">
        <v>2014</v>
      </c>
      <c r="E50" s="725"/>
      <c r="F50" s="828">
        <v>0</v>
      </c>
      <c r="G50" s="828">
        <v>3.7077878165284086E-4</v>
      </c>
      <c r="H50" s="828">
        <v>4.1758000000000003E-2</v>
      </c>
      <c r="I50" s="828">
        <v>5.7181999999999997E-2</v>
      </c>
    </row>
    <row r="51" spans="2:9" x14ac:dyDescent="0.2">
      <c r="B51" s="733"/>
      <c r="C51" s="758" t="s">
        <v>1534</v>
      </c>
      <c r="D51" s="725">
        <v>390</v>
      </c>
      <c r="E51" s="725"/>
      <c r="F51" s="828">
        <v>0</v>
      </c>
      <c r="G51" s="828">
        <v>1.2934440748548757E-3</v>
      </c>
      <c r="H51" s="828">
        <v>0.120963</v>
      </c>
      <c r="I51" s="828">
        <v>0.30487799999999998</v>
      </c>
    </row>
    <row r="52" spans="2:9" x14ac:dyDescent="0.2">
      <c r="B52" s="745"/>
      <c r="C52" s="824" t="s">
        <v>1535</v>
      </c>
      <c r="D52" s="725">
        <v>865</v>
      </c>
      <c r="E52" s="725">
        <v>2</v>
      </c>
      <c r="F52" s="828">
        <v>0.23121387283200001</v>
      </c>
      <c r="G52" s="828">
        <v>1.920710526175961E-3</v>
      </c>
      <c r="H52" s="828">
        <v>0.20397699999999999</v>
      </c>
      <c r="I52" s="828">
        <v>0.26138899999999998</v>
      </c>
    </row>
    <row r="53" spans="2:9" x14ac:dyDescent="0.2">
      <c r="B53" s="733"/>
      <c r="C53" s="824" t="s">
        <v>1536</v>
      </c>
      <c r="D53" s="725">
        <v>2284</v>
      </c>
      <c r="E53" s="725">
        <v>5</v>
      </c>
      <c r="F53" s="828">
        <v>0.218914185639</v>
      </c>
      <c r="G53" s="828">
        <v>3.8997478331355027E-3</v>
      </c>
      <c r="H53" s="828">
        <v>0.400864</v>
      </c>
      <c r="I53" s="828">
        <v>0.23997199999999999</v>
      </c>
    </row>
    <row r="54" spans="2:9" x14ac:dyDescent="0.2">
      <c r="B54" s="732"/>
      <c r="C54" s="824" t="s">
        <v>1537</v>
      </c>
      <c r="D54" s="725">
        <v>878</v>
      </c>
      <c r="E54" s="725">
        <v>3</v>
      </c>
      <c r="F54" s="828">
        <v>0.34168564920200001</v>
      </c>
      <c r="G54" s="828">
        <v>6.3209758356073259E-3</v>
      </c>
      <c r="H54" s="828">
        <v>0.63953899999999997</v>
      </c>
      <c r="I54" s="828">
        <v>0.3276</v>
      </c>
    </row>
    <row r="55" spans="2:9" x14ac:dyDescent="0.2">
      <c r="B55" s="732"/>
      <c r="C55" s="824" t="s">
        <v>1538</v>
      </c>
      <c r="D55" s="725">
        <v>1986</v>
      </c>
      <c r="E55" s="725">
        <v>21</v>
      </c>
      <c r="F55" s="828">
        <v>1.057401812688</v>
      </c>
      <c r="G55" s="828">
        <v>1.2134504379014401E-2</v>
      </c>
      <c r="H55" s="828">
        <v>1.3938649999999999</v>
      </c>
      <c r="I55" s="828">
        <v>1.0118039999999999</v>
      </c>
    </row>
    <row r="56" spans="2:9" x14ac:dyDescent="0.2">
      <c r="B56" s="732"/>
      <c r="C56" s="758" t="s">
        <v>1539</v>
      </c>
      <c r="D56" s="725">
        <v>1422</v>
      </c>
      <c r="E56" s="725">
        <v>6</v>
      </c>
      <c r="F56" s="828">
        <v>0.42194092827000002</v>
      </c>
      <c r="G56" s="828">
        <v>9.8131529347387191E-3</v>
      </c>
      <c r="H56" s="828">
        <v>0.98534500000000003</v>
      </c>
      <c r="I56" s="828">
        <v>0.81414900000000001</v>
      </c>
    </row>
    <row r="57" spans="2:9" x14ac:dyDescent="0.2">
      <c r="B57" s="732"/>
      <c r="C57" s="758" t="s">
        <v>1540</v>
      </c>
      <c r="D57" s="725">
        <v>564</v>
      </c>
      <c r="E57" s="725">
        <v>15</v>
      </c>
      <c r="F57" s="828">
        <v>2.6595744680850002</v>
      </c>
      <c r="G57" s="828">
        <v>2.1346526163926568E-2</v>
      </c>
      <c r="H57" s="828">
        <v>2.109426</v>
      </c>
      <c r="I57" s="828">
        <v>1.607445</v>
      </c>
    </row>
    <row r="58" spans="2:9" x14ac:dyDescent="0.2">
      <c r="B58" s="732"/>
      <c r="C58" s="824" t="s">
        <v>1541</v>
      </c>
      <c r="D58" s="725">
        <v>1392</v>
      </c>
      <c r="E58" s="725">
        <v>44</v>
      </c>
      <c r="F58" s="828">
        <v>3.160919540229</v>
      </c>
      <c r="G58" s="828">
        <v>4.2055242722444805E-2</v>
      </c>
      <c r="H58" s="828">
        <v>4.3891640000000001</v>
      </c>
      <c r="I58" s="828">
        <v>3.123764</v>
      </c>
    </row>
    <row r="59" spans="2:9" x14ac:dyDescent="0.2">
      <c r="B59" s="732"/>
      <c r="C59" s="758" t="s">
        <v>1542</v>
      </c>
      <c r="D59" s="725">
        <v>1057</v>
      </c>
      <c r="E59" s="725">
        <v>19</v>
      </c>
      <c r="F59" s="828">
        <v>1.7975402081359999</v>
      </c>
      <c r="G59" s="828">
        <v>3.5252252136215398E-2</v>
      </c>
      <c r="H59" s="828">
        <v>3.7039499999999999</v>
      </c>
      <c r="I59" s="828">
        <v>2.3088760000000002</v>
      </c>
    </row>
    <row r="60" spans="2:9" x14ac:dyDescent="0.2">
      <c r="B60" s="732"/>
      <c r="C60" s="758" t="s">
        <v>1543</v>
      </c>
      <c r="D60" s="725">
        <v>335</v>
      </c>
      <c r="E60" s="725">
        <v>25</v>
      </c>
      <c r="F60" s="828">
        <v>7.4626865671639999</v>
      </c>
      <c r="G60" s="828">
        <v>6.4800800046439566E-2</v>
      </c>
      <c r="H60" s="828">
        <v>6.4525069999999998</v>
      </c>
      <c r="I60" s="828">
        <v>5.8620679999999998</v>
      </c>
    </row>
    <row r="61" spans="2:9" x14ac:dyDescent="0.2">
      <c r="B61" s="732"/>
      <c r="C61" s="824" t="s">
        <v>1544</v>
      </c>
      <c r="D61" s="725">
        <v>456</v>
      </c>
      <c r="E61" s="725">
        <v>73</v>
      </c>
      <c r="F61" s="828">
        <v>16.008771929824</v>
      </c>
      <c r="G61" s="828">
        <v>0.17773110208418311</v>
      </c>
      <c r="H61" s="828">
        <v>17.407171999999999</v>
      </c>
      <c r="I61" s="828">
        <v>12.147615999999999</v>
      </c>
    </row>
    <row r="62" spans="2:9" x14ac:dyDescent="0.2">
      <c r="B62" s="732"/>
      <c r="C62" s="758" t="s">
        <v>1545</v>
      </c>
      <c r="D62" s="725">
        <v>358</v>
      </c>
      <c r="E62" s="725">
        <v>51</v>
      </c>
      <c r="F62" s="828">
        <v>14.245810055865</v>
      </c>
      <c r="G62" s="828">
        <v>0.14815394385035124</v>
      </c>
      <c r="H62" s="828">
        <v>15.451086999999999</v>
      </c>
      <c r="I62" s="828">
        <v>11.533664999999999</v>
      </c>
    </row>
    <row r="63" spans="2:9" x14ac:dyDescent="0.2">
      <c r="B63" s="732"/>
      <c r="C63" s="758" t="s">
        <v>1546</v>
      </c>
      <c r="D63" s="725">
        <v>78</v>
      </c>
      <c r="E63" s="725">
        <v>22</v>
      </c>
      <c r="F63" s="828">
        <v>28.205128205127998</v>
      </c>
      <c r="G63" s="828">
        <v>0.26584375226807488</v>
      </c>
      <c r="H63" s="828">
        <v>25.833383999999999</v>
      </c>
      <c r="I63" s="828">
        <v>14.041095</v>
      </c>
    </row>
    <row r="64" spans="2:9" x14ac:dyDescent="0.2">
      <c r="B64" s="732"/>
      <c r="C64" s="758" t="s">
        <v>1547</v>
      </c>
      <c r="D64" s="725">
        <v>20</v>
      </c>
      <c r="E64" s="725"/>
      <c r="F64" s="828"/>
      <c r="G64" s="828">
        <v>0.31405305429408514</v>
      </c>
      <c r="H64" s="828"/>
      <c r="I64" s="828">
        <v>20</v>
      </c>
    </row>
    <row r="65" spans="2:12" x14ac:dyDescent="0.2">
      <c r="B65" s="732"/>
      <c r="C65" s="824" t="s">
        <v>1548</v>
      </c>
      <c r="D65" s="725">
        <v>385</v>
      </c>
      <c r="E65" s="725"/>
      <c r="F65" s="828"/>
      <c r="G65" s="828">
        <v>1</v>
      </c>
      <c r="H65" s="828">
        <v>100</v>
      </c>
      <c r="I65" s="828"/>
    </row>
    <row r="66" spans="2:12" ht="13.5" thickBot="1" x14ac:dyDescent="0.25">
      <c r="B66" s="749"/>
      <c r="C66" s="728" t="s">
        <v>62</v>
      </c>
      <c r="D66" s="729">
        <v>16888</v>
      </c>
      <c r="E66" s="729">
        <v>286</v>
      </c>
      <c r="F66" s="829">
        <v>4.7382242139413746</v>
      </c>
      <c r="G66" s="829">
        <v>3.9039707785059892E-2</v>
      </c>
      <c r="H66" s="829">
        <v>11.1988959375</v>
      </c>
      <c r="I66" s="829">
        <v>4.6090119375</v>
      </c>
      <c r="K66" s="756"/>
      <c r="L66" s="753"/>
    </row>
    <row r="67" spans="2:12" x14ac:dyDescent="0.2">
      <c r="B67" s="732"/>
      <c r="C67" s="732"/>
      <c r="D67" s="732"/>
      <c r="E67" s="732"/>
      <c r="F67" s="732"/>
      <c r="G67" s="732"/>
      <c r="H67" s="732"/>
      <c r="I67" s="732"/>
    </row>
    <row r="68" spans="2:12" ht="27.75" customHeight="1" x14ac:dyDescent="0.2">
      <c r="B68" s="176" t="s">
        <v>1489</v>
      </c>
      <c r="C68" s="854" t="s">
        <v>102</v>
      </c>
      <c r="D68" s="854" t="s">
        <v>1104</v>
      </c>
      <c r="E68" s="885"/>
      <c r="F68" s="854" t="s">
        <v>1106</v>
      </c>
      <c r="G68" s="854" t="s">
        <v>1107</v>
      </c>
      <c r="H68" s="854" t="s">
        <v>1108</v>
      </c>
      <c r="I68" s="893" t="s">
        <v>1109</v>
      </c>
    </row>
    <row r="69" spans="2:12" ht="36" x14ac:dyDescent="0.2">
      <c r="B69" s="771"/>
      <c r="C69" s="854"/>
      <c r="D69" s="826"/>
      <c r="E69" s="456" t="s">
        <v>1105</v>
      </c>
      <c r="F69" s="854"/>
      <c r="G69" s="854" t="s">
        <v>1110</v>
      </c>
      <c r="H69" s="854"/>
      <c r="I69" s="893"/>
    </row>
    <row r="70" spans="2:12" ht="15" customHeight="1" x14ac:dyDescent="0.2">
      <c r="B70" s="830" t="s">
        <v>65</v>
      </c>
      <c r="C70" s="824" t="s">
        <v>1532</v>
      </c>
      <c r="D70" s="725">
        <v>897</v>
      </c>
      <c r="E70" s="725"/>
      <c r="F70" s="828">
        <v>0</v>
      </c>
      <c r="G70" s="828">
        <v>6.4932142203510544E-4</v>
      </c>
      <c r="H70" s="828">
        <v>5.9815E-2</v>
      </c>
      <c r="I70" s="828">
        <v>4.2927E-2</v>
      </c>
    </row>
    <row r="71" spans="2:12" ht="15" customHeight="1" x14ac:dyDescent="0.2">
      <c r="B71" s="733"/>
      <c r="C71" s="758" t="s">
        <v>1533</v>
      </c>
      <c r="D71" s="725">
        <v>786</v>
      </c>
      <c r="E71" s="725"/>
      <c r="F71" s="828">
        <v>0</v>
      </c>
      <c r="G71" s="828">
        <v>3.7812320709638947E-4</v>
      </c>
      <c r="H71" s="828">
        <v>5.2266E-2</v>
      </c>
      <c r="I71" s="828">
        <v>5.2137000000000003E-2</v>
      </c>
    </row>
    <row r="72" spans="2:12" ht="15" customHeight="1" x14ac:dyDescent="0.2">
      <c r="B72" s="733"/>
      <c r="C72" s="758" t="s">
        <v>1534</v>
      </c>
      <c r="D72" s="725">
        <v>111</v>
      </c>
      <c r="E72" s="725"/>
      <c r="F72" s="828">
        <v>0</v>
      </c>
      <c r="G72" s="828">
        <v>1.3627015736206772E-3</v>
      </c>
      <c r="H72" s="828">
        <v>0.125692</v>
      </c>
      <c r="I72" s="828">
        <v>0</v>
      </c>
    </row>
    <row r="73" spans="2:12" ht="15" customHeight="1" x14ac:dyDescent="0.2">
      <c r="B73" s="745"/>
      <c r="C73" s="824" t="s">
        <v>1535</v>
      </c>
      <c r="D73" s="725">
        <v>622</v>
      </c>
      <c r="E73" s="725">
        <v>1</v>
      </c>
      <c r="F73" s="828">
        <v>0.16077170418</v>
      </c>
      <c r="G73" s="828">
        <v>2.0107534547090483E-3</v>
      </c>
      <c r="H73" s="828">
        <v>0.21027199999999999</v>
      </c>
      <c r="I73" s="828">
        <v>6.5530000000000005E-2</v>
      </c>
    </row>
    <row r="74" spans="2:12" ht="15" customHeight="1" x14ac:dyDescent="0.2">
      <c r="B74" s="733"/>
      <c r="C74" s="824" t="s">
        <v>1536</v>
      </c>
      <c r="D74" s="725">
        <v>829</v>
      </c>
      <c r="E74" s="725">
        <v>2</v>
      </c>
      <c r="F74" s="828">
        <v>0.241254523522</v>
      </c>
      <c r="G74" s="828">
        <v>3.4688920798005602E-3</v>
      </c>
      <c r="H74" s="828">
        <v>0.38500299999999998</v>
      </c>
      <c r="I74" s="828">
        <v>0.33057799999999998</v>
      </c>
    </row>
    <row r="75" spans="2:12" ht="15" customHeight="1" x14ac:dyDescent="0.2">
      <c r="B75" s="732"/>
      <c r="C75" s="824" t="s">
        <v>1537</v>
      </c>
      <c r="D75" s="725">
        <v>442</v>
      </c>
      <c r="E75" s="725"/>
      <c r="F75" s="828">
        <v>0</v>
      </c>
      <c r="G75" s="828">
        <v>6.6803065751694984E-3</v>
      </c>
      <c r="H75" s="828">
        <v>0.628668</v>
      </c>
      <c r="I75" s="828">
        <v>0.36068499999999998</v>
      </c>
    </row>
    <row r="76" spans="2:12" ht="15" customHeight="1" x14ac:dyDescent="0.2">
      <c r="B76" s="732"/>
      <c r="C76" s="824" t="s">
        <v>1538</v>
      </c>
      <c r="D76" s="725">
        <v>1233</v>
      </c>
      <c r="E76" s="725">
        <v>11</v>
      </c>
      <c r="F76" s="828">
        <v>0.892133008921</v>
      </c>
      <c r="G76" s="828">
        <v>1.1874741709167179E-2</v>
      </c>
      <c r="H76" s="828">
        <v>1.316616</v>
      </c>
      <c r="I76" s="828">
        <v>0.65496399999999999</v>
      </c>
    </row>
    <row r="77" spans="2:12" ht="15" customHeight="1" x14ac:dyDescent="0.2">
      <c r="B77" s="732"/>
      <c r="C77" s="758" t="s">
        <v>1539</v>
      </c>
      <c r="D77" s="725">
        <v>832</v>
      </c>
      <c r="E77" s="725">
        <v>5</v>
      </c>
      <c r="F77" s="828">
        <v>0.60096153846099998</v>
      </c>
      <c r="G77" s="828">
        <v>9.6328219799551029E-3</v>
      </c>
      <c r="H77" s="828">
        <v>1.017123</v>
      </c>
      <c r="I77" s="828">
        <v>0.477489</v>
      </c>
    </row>
    <row r="78" spans="2:12" ht="15" customHeight="1" x14ac:dyDescent="0.2">
      <c r="B78" s="732"/>
      <c r="C78" s="758" t="s">
        <v>1540</v>
      </c>
      <c r="D78" s="725">
        <v>401</v>
      </c>
      <c r="E78" s="725">
        <v>6</v>
      </c>
      <c r="F78" s="828">
        <v>1.49625935162</v>
      </c>
      <c r="G78" s="828">
        <v>2.1020471616499555E-2</v>
      </c>
      <c r="H78" s="828">
        <v>2.0591379999999999</v>
      </c>
      <c r="I78" s="828">
        <v>1.242937</v>
      </c>
    </row>
    <row r="79" spans="2:12" ht="15" customHeight="1" x14ac:dyDescent="0.2">
      <c r="B79" s="732"/>
      <c r="C79" s="824" t="s">
        <v>1541</v>
      </c>
      <c r="D79" s="725">
        <v>498</v>
      </c>
      <c r="E79" s="725">
        <v>11</v>
      </c>
      <c r="F79" s="828">
        <v>2.2088353413649999</v>
      </c>
      <c r="G79" s="828">
        <v>4.5294209910656913E-2</v>
      </c>
      <c r="H79" s="828">
        <v>4.310619</v>
      </c>
      <c r="I79" s="828">
        <v>2.2369509999999999</v>
      </c>
    </row>
    <row r="80" spans="2:12" ht="15" customHeight="1" x14ac:dyDescent="0.2">
      <c r="B80" s="732"/>
      <c r="C80" s="758" t="s">
        <v>1542</v>
      </c>
      <c r="D80" s="725">
        <v>379</v>
      </c>
      <c r="E80" s="725">
        <v>8</v>
      </c>
      <c r="F80" s="828">
        <v>2.1108179419519999</v>
      </c>
      <c r="G80" s="828">
        <v>3.3557830730059579E-2</v>
      </c>
      <c r="H80" s="828">
        <v>3.6324529999999999</v>
      </c>
      <c r="I80" s="828">
        <v>1.511879</v>
      </c>
    </row>
    <row r="81" spans="2:12" ht="15" customHeight="1" x14ac:dyDescent="0.2">
      <c r="B81" s="732"/>
      <c r="C81" s="758" t="s">
        <v>1543</v>
      </c>
      <c r="D81" s="725">
        <v>119</v>
      </c>
      <c r="E81" s="725">
        <v>3</v>
      </c>
      <c r="F81" s="828">
        <v>2.5210084033609998</v>
      </c>
      <c r="G81" s="828">
        <v>6.4978698153931633E-2</v>
      </c>
      <c r="H81" s="828">
        <v>6.6519089999999998</v>
      </c>
      <c r="I81" s="828">
        <v>4.6263339999999999</v>
      </c>
    </row>
    <row r="82" spans="2:12" ht="15" customHeight="1" x14ac:dyDescent="0.2">
      <c r="B82" s="732"/>
      <c r="C82" s="824" t="s">
        <v>1544</v>
      </c>
      <c r="D82" s="725">
        <v>221</v>
      </c>
      <c r="E82" s="725">
        <v>15</v>
      </c>
      <c r="F82" s="828">
        <v>6.7873303167419996</v>
      </c>
      <c r="G82" s="828">
        <v>0.18462214096895205</v>
      </c>
      <c r="H82" s="828">
        <v>17.883337000000001</v>
      </c>
      <c r="I82" s="828">
        <v>7.1729950000000002</v>
      </c>
    </row>
    <row r="83" spans="2:12" ht="15" customHeight="1" x14ac:dyDescent="0.2">
      <c r="B83" s="732"/>
      <c r="C83" s="758" t="s">
        <v>1545</v>
      </c>
      <c r="D83" s="725">
        <v>194</v>
      </c>
      <c r="E83" s="725">
        <v>11</v>
      </c>
      <c r="F83" s="828">
        <v>5.6701030927830001</v>
      </c>
      <c r="G83" s="828">
        <v>0.17670328509293778</v>
      </c>
      <c r="H83" s="828">
        <v>16.634022000000002</v>
      </c>
      <c r="I83" s="828">
        <v>6.493506</v>
      </c>
    </row>
    <row r="84" spans="2:12" ht="15" customHeight="1" x14ac:dyDescent="0.2">
      <c r="B84" s="732"/>
      <c r="C84" s="758" t="s">
        <v>1546</v>
      </c>
      <c r="D84" s="725">
        <v>22</v>
      </c>
      <c r="E84" s="725">
        <v>3</v>
      </c>
      <c r="F84" s="828">
        <v>13.636363636363001</v>
      </c>
      <c r="G84" s="828">
        <v>0.24376638533191389</v>
      </c>
      <c r="H84" s="828">
        <v>28.125146000000001</v>
      </c>
      <c r="I84" s="828">
        <v>11.764704999999999</v>
      </c>
    </row>
    <row r="85" spans="2:12" ht="15" customHeight="1" x14ac:dyDescent="0.2">
      <c r="B85" s="732"/>
      <c r="C85" s="758" t="s">
        <v>1547</v>
      </c>
      <c r="D85" s="725">
        <v>5</v>
      </c>
      <c r="E85" s="725">
        <v>1</v>
      </c>
      <c r="F85" s="828">
        <v>20</v>
      </c>
      <c r="G85" s="828">
        <v>0.36086729658570876</v>
      </c>
      <c r="H85" s="828">
        <v>35.906999999999996</v>
      </c>
      <c r="I85" s="828">
        <v>10</v>
      </c>
    </row>
    <row r="86" spans="2:12" ht="15" customHeight="1" x14ac:dyDescent="0.2">
      <c r="B86" s="732"/>
      <c r="C86" s="824" t="s">
        <v>1548</v>
      </c>
      <c r="D86" s="725">
        <v>144</v>
      </c>
      <c r="E86" s="725"/>
      <c r="F86" s="828"/>
      <c r="G86" s="828">
        <v>1</v>
      </c>
      <c r="H86" s="828">
        <v>100</v>
      </c>
      <c r="I86" s="828"/>
    </row>
    <row r="87" spans="2:12" ht="15" customHeight="1" thickBot="1" x14ac:dyDescent="0.25">
      <c r="B87" s="749"/>
      <c r="C87" s="728" t="s">
        <v>62</v>
      </c>
      <c r="D87" s="729">
        <v>7735</v>
      </c>
      <c r="E87" s="729">
        <v>77</v>
      </c>
      <c r="F87" s="829">
        <v>3.520364928704375</v>
      </c>
      <c r="G87" s="829">
        <v>1.3347612652500354E-2</v>
      </c>
      <c r="H87" s="829">
        <v>12.882298764705881</v>
      </c>
      <c r="I87" s="829">
        <v>2.9396010625000004</v>
      </c>
    </row>
    <row r="88" spans="2:12" s="732" customFormat="1" ht="15" customHeight="1" thickBot="1" x14ac:dyDescent="0.25">
      <c r="B88" s="887" t="s">
        <v>66</v>
      </c>
      <c r="C88" s="887"/>
      <c r="D88" s="729">
        <v>373834</v>
      </c>
      <c r="E88" s="729">
        <v>1166</v>
      </c>
      <c r="F88" s="829">
        <v>3.4821908498245628</v>
      </c>
      <c r="G88" s="829">
        <v>2.1843292335889389E-2</v>
      </c>
      <c r="H88" s="829">
        <v>12.155458117647058</v>
      </c>
      <c r="I88" s="829">
        <v>3.4466228124999998</v>
      </c>
      <c r="J88" s="757"/>
      <c r="L88" s="735"/>
    </row>
  </sheetData>
  <mergeCells count="26">
    <mergeCell ref="H25:H26"/>
    <mergeCell ref="I25:I26"/>
    <mergeCell ref="H47:H48"/>
    <mergeCell ref="I47:I48"/>
    <mergeCell ref="C68:C69"/>
    <mergeCell ref="D68:E68"/>
    <mergeCell ref="F68:F69"/>
    <mergeCell ref="G68:G69"/>
    <mergeCell ref="H68:H69"/>
    <mergeCell ref="I68:I69"/>
    <mergeCell ref="B2:I2"/>
    <mergeCell ref="B88:C88"/>
    <mergeCell ref="D3:E3"/>
    <mergeCell ref="F3:F4"/>
    <mergeCell ref="G3:G4"/>
    <mergeCell ref="H3:H4"/>
    <mergeCell ref="I3:I4"/>
    <mergeCell ref="C47:C48"/>
    <mergeCell ref="D47:E47"/>
    <mergeCell ref="F47:F48"/>
    <mergeCell ref="C3:C4"/>
    <mergeCell ref="C25:C26"/>
    <mergeCell ref="D25:E25"/>
    <mergeCell ref="F25:F26"/>
    <mergeCell ref="G25:G26"/>
    <mergeCell ref="G47:G48"/>
  </mergeCell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C9E5B-C569-415F-8997-54C758847957}">
  <dimension ref="B1:C21"/>
  <sheetViews>
    <sheetView workbookViewId="0"/>
  </sheetViews>
  <sheetFormatPr defaultColWidth="6.75" defaultRowHeight="12.75" x14ac:dyDescent="0.2"/>
  <cols>
    <col min="1" max="1" width="3.625" style="14" customWidth="1"/>
    <col min="2" max="2" width="57" style="14" customWidth="1"/>
    <col min="3" max="3" width="94.25" style="14" customWidth="1"/>
    <col min="4" max="4" width="6.75" style="14"/>
    <col min="5" max="5" width="16.75" style="14" customWidth="1"/>
    <col min="6" max="16384" width="6.75" style="14"/>
  </cols>
  <sheetData>
    <row r="1" spans="2:3" ht="21" customHeight="1" x14ac:dyDescent="0.2"/>
    <row r="2" spans="2:3" ht="48" customHeight="1" x14ac:dyDescent="0.2">
      <c r="B2" s="322" t="s">
        <v>1115</v>
      </c>
      <c r="C2" s="322"/>
    </row>
    <row r="3" spans="2:3" ht="30" customHeight="1" x14ac:dyDescent="0.2">
      <c r="B3" s="141"/>
      <c r="C3" s="141"/>
    </row>
    <row r="4" spans="2:3" x14ac:dyDescent="0.2">
      <c r="B4" s="457"/>
      <c r="C4" s="458"/>
    </row>
    <row r="5" spans="2:3" x14ac:dyDescent="0.2">
      <c r="B5" s="459" t="s">
        <v>1114</v>
      </c>
      <c r="C5" s="460"/>
    </row>
    <row r="6" spans="2:3" ht="30" customHeight="1" x14ac:dyDescent="0.2">
      <c r="B6" s="894" t="s">
        <v>1113</v>
      </c>
      <c r="C6" s="894"/>
    </row>
    <row r="7" spans="2:3" ht="15" customHeight="1" x14ac:dyDescent="0.2">
      <c r="B7" s="894"/>
      <c r="C7" s="894"/>
    </row>
    <row r="8" spans="2:3" ht="15" customHeight="1" x14ac:dyDescent="0.2">
      <c r="B8" s="894"/>
      <c r="C8" s="894"/>
    </row>
    <row r="9" spans="2:3" ht="15" customHeight="1" x14ac:dyDescent="0.2">
      <c r="B9" s="894"/>
      <c r="C9" s="894"/>
    </row>
    <row r="10" spans="2:3" ht="15" customHeight="1" x14ac:dyDescent="0.2">
      <c r="B10" s="894"/>
      <c r="C10" s="894"/>
    </row>
    <row r="11" spans="2:3" ht="15" customHeight="1" x14ac:dyDescent="0.2">
      <c r="B11" s="894"/>
      <c r="C11" s="894"/>
    </row>
    <row r="12" spans="2:3" ht="15" customHeight="1" x14ac:dyDescent="0.2">
      <c r="B12" s="894"/>
      <c r="C12" s="894"/>
    </row>
    <row r="13" spans="2:3" ht="15" customHeight="1" x14ac:dyDescent="0.2">
      <c r="B13" s="894"/>
      <c r="C13" s="894"/>
    </row>
    <row r="14" spans="2:3" x14ac:dyDescent="0.2">
      <c r="B14" s="894"/>
      <c r="C14" s="894"/>
    </row>
    <row r="15" spans="2:3" ht="15" customHeight="1" x14ac:dyDescent="0.2">
      <c r="B15" s="459" t="s">
        <v>1112</v>
      </c>
      <c r="C15" s="92"/>
    </row>
    <row r="16" spans="2:3" ht="15" customHeight="1" x14ac:dyDescent="0.2">
      <c r="B16" s="894" t="s">
        <v>1111</v>
      </c>
      <c r="C16" s="894"/>
    </row>
    <row r="17" spans="2:3" ht="15" customHeight="1" x14ac:dyDescent="0.2">
      <c r="B17" s="894"/>
      <c r="C17" s="894"/>
    </row>
    <row r="18" spans="2:3" ht="15" customHeight="1" x14ac:dyDescent="0.2">
      <c r="B18" s="894"/>
      <c r="C18" s="894"/>
    </row>
    <row r="19" spans="2:3" ht="15" customHeight="1" x14ac:dyDescent="0.2">
      <c r="B19" s="894"/>
      <c r="C19" s="894"/>
    </row>
    <row r="20" spans="2:3" ht="12.75" customHeight="1" x14ac:dyDescent="0.2">
      <c r="B20" s="894"/>
      <c r="C20" s="894"/>
    </row>
    <row r="21" spans="2:3" x14ac:dyDescent="0.2">
      <c r="B21" s="894"/>
      <c r="C21" s="894"/>
    </row>
  </sheetData>
  <mergeCells count="2">
    <mergeCell ref="B16:C21"/>
    <mergeCell ref="B6:C14"/>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3"/>
  <dimension ref="A1:O15"/>
  <sheetViews>
    <sheetView workbookViewId="0">
      <selection activeCell="C9" sqref="C9"/>
    </sheetView>
  </sheetViews>
  <sheetFormatPr defaultColWidth="9" defaultRowHeight="12.75" x14ac:dyDescent="0.2"/>
  <cols>
    <col min="1" max="1" width="3.625" style="11" customWidth="1"/>
    <col min="2" max="2" width="9" style="11"/>
    <col min="3" max="3" width="53.25" style="11" customWidth="1"/>
    <col min="4" max="4" width="15.5" style="11" customWidth="1"/>
    <col min="5" max="5" width="16" style="11" customWidth="1"/>
    <col min="6" max="6" width="13.875" style="11" customWidth="1"/>
    <col min="7" max="7" width="20.25" style="11" customWidth="1"/>
    <col min="8" max="9" width="15.625" style="11" customWidth="1"/>
    <col min="10" max="11" width="13.875" style="11" customWidth="1"/>
    <col min="12" max="16384" width="9" style="11"/>
  </cols>
  <sheetData>
    <row r="1" spans="1:15" ht="21" customHeight="1" x14ac:dyDescent="0.2"/>
    <row r="2" spans="1:15" ht="48" customHeight="1" x14ac:dyDescent="0.2">
      <c r="A2" s="435"/>
      <c r="B2" s="843" t="s">
        <v>68</v>
      </c>
      <c r="C2" s="843"/>
      <c r="D2" s="843"/>
      <c r="E2" s="843"/>
      <c r="F2" s="843"/>
      <c r="G2" s="843"/>
      <c r="H2" s="843"/>
      <c r="I2" s="843"/>
      <c r="J2" s="843"/>
      <c r="K2" s="843"/>
      <c r="L2" s="843"/>
      <c r="M2" s="843"/>
      <c r="N2" s="843"/>
      <c r="O2" s="843"/>
    </row>
    <row r="3" spans="1:15" ht="38.25" customHeight="1" x14ac:dyDescent="0.2">
      <c r="A3" s="436"/>
      <c r="B3" s="141" t="s">
        <v>1489</v>
      </c>
      <c r="C3" s="380"/>
      <c r="D3" s="87" t="s">
        <v>470</v>
      </c>
      <c r="E3" s="87" t="s">
        <v>471</v>
      </c>
      <c r="F3" s="87" t="s">
        <v>73</v>
      </c>
      <c r="G3" s="87" t="s">
        <v>472</v>
      </c>
      <c r="H3" s="178" t="s">
        <v>473</v>
      </c>
      <c r="I3" s="87" t="s">
        <v>474</v>
      </c>
      <c r="J3" s="178" t="s">
        <v>74</v>
      </c>
      <c r="K3" s="178" t="s">
        <v>475</v>
      </c>
      <c r="L3" s="451"/>
      <c r="M3" s="451"/>
      <c r="N3" s="451"/>
      <c r="O3" s="451"/>
    </row>
    <row r="4" spans="1:15" ht="15" customHeight="1" x14ac:dyDescent="0.2">
      <c r="A4" s="104"/>
      <c r="B4" s="104" t="s">
        <v>327</v>
      </c>
      <c r="C4" s="93" t="s">
        <v>476</v>
      </c>
      <c r="D4" s="452"/>
      <c r="E4" s="452"/>
      <c r="F4" s="461"/>
      <c r="G4" s="462" t="s">
        <v>1497</v>
      </c>
      <c r="H4" s="452"/>
      <c r="I4" s="452"/>
      <c r="J4" s="221"/>
      <c r="K4" s="221"/>
      <c r="L4" s="221"/>
      <c r="M4" s="221"/>
      <c r="N4" s="221"/>
      <c r="O4" s="221"/>
    </row>
    <row r="5" spans="1:15" ht="15" customHeight="1" x14ac:dyDescent="0.2">
      <c r="A5" s="104"/>
      <c r="B5" s="104" t="s">
        <v>329</v>
      </c>
      <c r="C5" s="93" t="s">
        <v>477</v>
      </c>
      <c r="D5" s="452"/>
      <c r="E5" s="452"/>
      <c r="F5" s="461"/>
      <c r="G5" s="462" t="s">
        <v>1497</v>
      </c>
      <c r="H5" s="452"/>
      <c r="I5" s="452"/>
      <c r="J5" s="221"/>
      <c r="K5" s="221"/>
      <c r="L5" s="173"/>
      <c r="M5" s="173"/>
      <c r="N5" s="173"/>
      <c r="O5" s="173"/>
    </row>
    <row r="6" spans="1:15" ht="15" customHeight="1" x14ac:dyDescent="0.2">
      <c r="A6" s="104"/>
      <c r="B6" s="104">
        <v>1</v>
      </c>
      <c r="C6" s="93" t="s">
        <v>478</v>
      </c>
      <c r="D6" s="452">
        <v>329.00418516000002</v>
      </c>
      <c r="E6" s="452">
        <v>506.37843501999998</v>
      </c>
      <c r="F6" s="461"/>
      <c r="G6" s="462" t="s">
        <v>1497</v>
      </c>
      <c r="H6" s="452">
        <v>1246.38346821</v>
      </c>
      <c r="I6" s="452">
        <v>1154.8269796099999</v>
      </c>
      <c r="J6" s="221">
        <v>1154.8269796099999</v>
      </c>
      <c r="K6" s="221">
        <v>303.78714685</v>
      </c>
      <c r="L6" s="221"/>
      <c r="M6" s="221"/>
      <c r="N6" s="221"/>
    </row>
    <row r="7" spans="1:15" ht="15" customHeight="1" x14ac:dyDescent="0.2">
      <c r="A7" s="104"/>
      <c r="B7" s="104">
        <v>2</v>
      </c>
      <c r="C7" s="463" t="s">
        <v>69</v>
      </c>
      <c r="D7" s="448"/>
      <c r="E7" s="448"/>
      <c r="F7" s="221"/>
      <c r="G7" s="221"/>
      <c r="H7" s="221"/>
      <c r="I7" s="221"/>
      <c r="J7" s="221"/>
      <c r="K7" s="221"/>
    </row>
    <row r="8" spans="1:15" ht="15" customHeight="1" x14ac:dyDescent="0.2">
      <c r="B8" s="104" t="s">
        <v>482</v>
      </c>
      <c r="C8" s="185" t="s">
        <v>479</v>
      </c>
      <c r="D8" s="448"/>
      <c r="E8" s="448"/>
      <c r="F8" s="221"/>
      <c r="G8" s="448"/>
      <c r="H8" s="221"/>
      <c r="I8" s="221"/>
      <c r="J8" s="221"/>
      <c r="K8" s="221"/>
    </row>
    <row r="9" spans="1:15" ht="15" customHeight="1" x14ac:dyDescent="0.2">
      <c r="B9" s="104" t="s">
        <v>483</v>
      </c>
      <c r="C9" s="185" t="s">
        <v>480</v>
      </c>
      <c r="D9" s="448"/>
      <c r="E9" s="448"/>
      <c r="F9" s="221"/>
      <c r="G9" s="448"/>
      <c r="H9" s="221"/>
      <c r="I9" s="221"/>
      <c r="J9" s="221"/>
      <c r="K9" s="221"/>
    </row>
    <row r="10" spans="1:15" ht="15" customHeight="1" x14ac:dyDescent="0.2">
      <c r="B10" s="104" t="s">
        <v>484</v>
      </c>
      <c r="C10" s="185" t="s">
        <v>481</v>
      </c>
      <c r="D10" s="448"/>
      <c r="E10" s="448"/>
      <c r="F10" s="221"/>
      <c r="G10" s="448"/>
      <c r="H10" s="221"/>
      <c r="I10" s="221"/>
      <c r="J10" s="221"/>
      <c r="K10" s="221"/>
    </row>
    <row r="11" spans="1:15" ht="15" customHeight="1" x14ac:dyDescent="0.2">
      <c r="B11" s="104">
        <v>3</v>
      </c>
      <c r="C11" s="173" t="s">
        <v>70</v>
      </c>
      <c r="D11" s="448"/>
      <c r="E11" s="448"/>
      <c r="F11" s="448"/>
      <c r="G11" s="448"/>
      <c r="H11" s="221"/>
      <c r="I11" s="221"/>
      <c r="J11" s="221"/>
      <c r="K11" s="221"/>
    </row>
    <row r="12" spans="1:15" ht="15" customHeight="1" x14ac:dyDescent="0.2">
      <c r="B12" s="104">
        <v>4</v>
      </c>
      <c r="C12" s="173" t="s">
        <v>71</v>
      </c>
      <c r="D12" s="448"/>
      <c r="E12" s="448"/>
      <c r="F12" s="448"/>
      <c r="G12" s="448"/>
      <c r="H12" s="221">
        <v>27509.758705299999</v>
      </c>
      <c r="I12" s="221">
        <v>754.35515083000007</v>
      </c>
      <c r="J12" s="221">
        <v>754.35515083000007</v>
      </c>
      <c r="K12" s="221">
        <v>86.829901490000012</v>
      </c>
    </row>
    <row r="13" spans="1:15" ht="15" customHeight="1" x14ac:dyDescent="0.2">
      <c r="B13" s="104">
        <v>5</v>
      </c>
      <c r="C13" s="173" t="s">
        <v>72</v>
      </c>
      <c r="D13" s="448"/>
      <c r="E13" s="448"/>
      <c r="F13" s="448"/>
      <c r="G13" s="448"/>
      <c r="H13" s="221"/>
      <c r="I13" s="221"/>
      <c r="J13" s="221"/>
      <c r="K13" s="221"/>
    </row>
    <row r="14" spans="1:15" s="427" customFormat="1" ht="15" customHeight="1" thickBot="1" x14ac:dyDescent="0.25">
      <c r="B14" s="453">
        <v>6</v>
      </c>
      <c r="C14" s="449" t="s">
        <v>4</v>
      </c>
      <c r="D14" s="464"/>
      <c r="E14" s="464"/>
      <c r="F14" s="464"/>
      <c r="G14" s="464"/>
      <c r="H14" s="442">
        <v>28756.142173509998</v>
      </c>
      <c r="I14" s="442">
        <v>1909.18213044</v>
      </c>
      <c r="J14" s="442">
        <v>1909.18213044</v>
      </c>
      <c r="K14" s="442">
        <v>390.61704834</v>
      </c>
    </row>
    <row r="15" spans="1:15" x14ac:dyDescent="0.2">
      <c r="B15" s="173"/>
      <c r="C15" s="173"/>
      <c r="D15" s="173"/>
      <c r="E15" s="173"/>
      <c r="F15" s="173"/>
      <c r="G15" s="173"/>
      <c r="H15" s="173"/>
      <c r="I15" s="173"/>
      <c r="J15" s="173"/>
      <c r="K15" s="173"/>
    </row>
  </sheetData>
  <mergeCells count="1">
    <mergeCell ref="B2:O2"/>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4"/>
  <dimension ref="A1:I11"/>
  <sheetViews>
    <sheetView workbookViewId="0">
      <selection activeCell="C7" sqref="C7"/>
    </sheetView>
  </sheetViews>
  <sheetFormatPr defaultColWidth="9" defaultRowHeight="12.75" x14ac:dyDescent="0.2"/>
  <cols>
    <col min="1" max="1" width="3.625" style="11" customWidth="1"/>
    <col min="2" max="2" width="9" style="11"/>
    <col min="3" max="3" width="45.25" style="11" customWidth="1"/>
    <col min="4" max="4" width="15.375" style="11" customWidth="1"/>
    <col min="5" max="5" width="12.75" style="11" customWidth="1"/>
    <col min="6" max="16384" width="9" style="11"/>
  </cols>
  <sheetData>
    <row r="1" spans="1:9" ht="21" customHeight="1" x14ac:dyDescent="0.2"/>
    <row r="2" spans="1:9" ht="48" customHeight="1" x14ac:dyDescent="0.2">
      <c r="A2" s="435"/>
      <c r="B2" s="843" t="s">
        <v>485</v>
      </c>
      <c r="C2" s="843"/>
      <c r="D2" s="843"/>
      <c r="E2" s="843"/>
      <c r="F2" s="843"/>
      <c r="G2" s="843"/>
      <c r="H2" s="843"/>
      <c r="I2" s="843"/>
    </row>
    <row r="3" spans="1:9" ht="26.25" customHeight="1" x14ac:dyDescent="0.2">
      <c r="A3" s="436"/>
      <c r="B3" s="176" t="s">
        <v>1489</v>
      </c>
      <c r="C3" s="380"/>
      <c r="D3" s="178" t="s">
        <v>74</v>
      </c>
      <c r="E3" s="178" t="s">
        <v>9</v>
      </c>
      <c r="F3" s="451"/>
      <c r="G3" s="451"/>
      <c r="H3" s="451"/>
      <c r="I3" s="451"/>
    </row>
    <row r="4" spans="1:9" ht="15" customHeight="1" x14ac:dyDescent="0.2">
      <c r="A4" s="104"/>
      <c r="B4" s="104">
        <v>1</v>
      </c>
      <c r="C4" s="93" t="s">
        <v>75</v>
      </c>
      <c r="D4" s="452"/>
      <c r="E4" s="452"/>
      <c r="F4" s="221"/>
      <c r="G4" s="221"/>
      <c r="H4" s="221"/>
      <c r="I4" s="221"/>
    </row>
    <row r="5" spans="1:9" ht="15" customHeight="1" x14ac:dyDescent="0.2">
      <c r="A5" s="104"/>
      <c r="B5" s="104">
        <v>2</v>
      </c>
      <c r="C5" s="93" t="s">
        <v>76</v>
      </c>
      <c r="D5" s="461"/>
      <c r="E5" s="452"/>
      <c r="F5" s="173"/>
      <c r="G5" s="173"/>
      <c r="H5" s="173"/>
      <c r="I5" s="173"/>
    </row>
    <row r="6" spans="1:9" ht="15" customHeight="1" x14ac:dyDescent="0.2">
      <c r="A6" s="440"/>
      <c r="B6" s="104">
        <v>3</v>
      </c>
      <c r="C6" s="93" t="s">
        <v>77</v>
      </c>
      <c r="D6" s="461"/>
      <c r="E6" s="452"/>
      <c r="F6" s="221"/>
      <c r="G6" s="221"/>
      <c r="H6" s="221"/>
    </row>
    <row r="7" spans="1:9" ht="15" customHeight="1" x14ac:dyDescent="0.2">
      <c r="A7" s="104"/>
      <c r="B7" s="104">
        <v>4</v>
      </c>
      <c r="C7" s="463" t="s">
        <v>78</v>
      </c>
      <c r="D7" s="221">
        <v>423.65765399999998</v>
      </c>
      <c r="E7" s="221">
        <v>158.58014900000001</v>
      </c>
    </row>
    <row r="8" spans="1:9" ht="15" customHeight="1" x14ac:dyDescent="0.2">
      <c r="B8" s="104" t="s">
        <v>81</v>
      </c>
      <c r="C8" s="173" t="s">
        <v>79</v>
      </c>
      <c r="D8" s="221"/>
      <c r="E8" s="221"/>
    </row>
    <row r="9" spans="1:9" ht="15" customHeight="1" thickBot="1" x14ac:dyDescent="0.25">
      <c r="B9" s="453">
        <v>5</v>
      </c>
      <c r="C9" s="449" t="s">
        <v>80</v>
      </c>
      <c r="D9" s="442">
        <v>423.65765399999998</v>
      </c>
      <c r="E9" s="442">
        <v>158.58014900000001</v>
      </c>
    </row>
    <row r="11" spans="1:9" x14ac:dyDescent="0.2">
      <c r="B11" s="11" t="s">
        <v>2</v>
      </c>
    </row>
  </sheetData>
  <mergeCells count="1">
    <mergeCell ref="B2:I2"/>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5"/>
  <dimension ref="A1:O17"/>
  <sheetViews>
    <sheetView workbookViewId="0">
      <selection activeCell="D6" sqref="D6"/>
    </sheetView>
  </sheetViews>
  <sheetFormatPr defaultColWidth="9" defaultRowHeight="12.75" x14ac:dyDescent="0.2"/>
  <cols>
    <col min="1" max="1" width="3.625" style="11" customWidth="1"/>
    <col min="2" max="2" width="9" style="11"/>
    <col min="3" max="3" width="50.625" style="11" customWidth="1"/>
    <col min="4" max="14" width="9" style="11"/>
    <col min="15" max="15" width="18" style="11" customWidth="1"/>
    <col min="16" max="16384" width="9" style="11"/>
  </cols>
  <sheetData>
    <row r="1" spans="1:15" ht="21" customHeight="1" x14ac:dyDescent="0.2"/>
    <row r="2" spans="1:15" ht="48" customHeight="1" x14ac:dyDescent="0.2">
      <c r="A2" s="435"/>
      <c r="B2" s="843" t="s">
        <v>491</v>
      </c>
      <c r="C2" s="843"/>
      <c r="D2" s="843"/>
      <c r="E2" s="843"/>
      <c r="F2" s="843"/>
      <c r="G2" s="843"/>
      <c r="H2" s="843"/>
      <c r="I2" s="843"/>
      <c r="J2" s="843"/>
      <c r="K2" s="843"/>
      <c r="L2" s="843"/>
      <c r="M2" s="843"/>
    </row>
    <row r="3" spans="1:15" ht="18" customHeight="1" x14ac:dyDescent="0.2">
      <c r="A3" s="436"/>
      <c r="B3" s="437" t="s">
        <v>1489</v>
      </c>
      <c r="C3" s="380"/>
      <c r="D3" s="845" t="s">
        <v>56</v>
      </c>
      <c r="E3" s="845"/>
      <c r="F3" s="845"/>
      <c r="G3" s="845"/>
      <c r="H3" s="845"/>
      <c r="I3" s="845"/>
      <c r="J3" s="845"/>
      <c r="K3" s="845"/>
      <c r="L3" s="845"/>
      <c r="M3" s="845"/>
      <c r="N3" s="845"/>
      <c r="O3" s="861" t="s">
        <v>490</v>
      </c>
    </row>
    <row r="4" spans="1:15" ht="15" customHeight="1" x14ac:dyDescent="0.2">
      <c r="A4" s="104"/>
      <c r="B4" s="438"/>
      <c r="C4" s="439" t="s">
        <v>50</v>
      </c>
      <c r="D4" s="465">
        <v>0</v>
      </c>
      <c r="E4" s="465">
        <v>0.02</v>
      </c>
      <c r="F4" s="465">
        <v>0.04</v>
      </c>
      <c r="G4" s="465">
        <v>0.1</v>
      </c>
      <c r="H4" s="465">
        <v>0.2</v>
      </c>
      <c r="I4" s="465">
        <v>0.5</v>
      </c>
      <c r="J4" s="465">
        <v>0.7</v>
      </c>
      <c r="K4" s="465">
        <v>0.75</v>
      </c>
      <c r="L4" s="465">
        <v>1</v>
      </c>
      <c r="M4" s="465">
        <v>1.5</v>
      </c>
      <c r="N4" s="178" t="s">
        <v>3</v>
      </c>
      <c r="O4" s="861"/>
    </row>
    <row r="5" spans="1:15" ht="15" customHeight="1" x14ac:dyDescent="0.2">
      <c r="A5" s="104"/>
      <c r="B5" s="446">
        <v>1</v>
      </c>
      <c r="C5" s="93" t="s">
        <v>488</v>
      </c>
      <c r="D5" s="221"/>
      <c r="E5" s="221"/>
      <c r="F5" s="221"/>
      <c r="G5" s="221"/>
      <c r="H5" s="221"/>
      <c r="I5" s="221"/>
      <c r="J5" s="221"/>
      <c r="K5" s="221"/>
      <c r="L5" s="221"/>
      <c r="M5" s="221"/>
      <c r="N5" s="221"/>
      <c r="O5" s="221"/>
    </row>
    <row r="6" spans="1:15" ht="15" customHeight="1" x14ac:dyDescent="0.2">
      <c r="A6" s="440"/>
      <c r="B6" s="446">
        <v>2</v>
      </c>
      <c r="C6" s="93" t="s">
        <v>489</v>
      </c>
      <c r="D6" s="221">
        <v>28.794449007825467</v>
      </c>
      <c r="E6" s="221"/>
      <c r="F6" s="221"/>
      <c r="G6" s="221"/>
      <c r="H6" s="221"/>
      <c r="I6" s="221"/>
      <c r="J6" s="221"/>
      <c r="K6" s="221"/>
      <c r="L6" s="221"/>
      <c r="M6" s="221"/>
      <c r="N6" s="221"/>
      <c r="O6" s="221">
        <v>28.794449007825467</v>
      </c>
    </row>
    <row r="7" spans="1:15" ht="15" customHeight="1" x14ac:dyDescent="0.2">
      <c r="A7" s="104"/>
      <c r="B7" s="446">
        <v>3</v>
      </c>
      <c r="C7" s="93" t="s">
        <v>22</v>
      </c>
      <c r="D7" s="221"/>
      <c r="E7" s="221"/>
      <c r="F7" s="221"/>
      <c r="G7" s="221"/>
      <c r="H7" s="221"/>
      <c r="I7" s="221"/>
      <c r="J7" s="221"/>
      <c r="K7" s="221"/>
      <c r="L7" s="221"/>
      <c r="M7" s="221"/>
      <c r="N7" s="221"/>
      <c r="O7" s="221"/>
    </row>
    <row r="8" spans="1:15" ht="15" customHeight="1" x14ac:dyDescent="0.2">
      <c r="B8" s="446">
        <v>4</v>
      </c>
      <c r="C8" s="93" t="s">
        <v>23</v>
      </c>
      <c r="D8" s="221"/>
      <c r="E8" s="221"/>
      <c r="F8" s="221"/>
      <c r="G8" s="221"/>
      <c r="H8" s="221"/>
      <c r="I8" s="221"/>
      <c r="J8" s="221"/>
      <c r="K8" s="221"/>
      <c r="L8" s="221"/>
      <c r="M8" s="221"/>
      <c r="N8" s="221"/>
      <c r="O8" s="221"/>
    </row>
    <row r="9" spans="1:15" ht="15" customHeight="1" x14ac:dyDescent="0.2">
      <c r="B9" s="446">
        <v>5</v>
      </c>
      <c r="C9" s="93" t="s">
        <v>24</v>
      </c>
      <c r="D9" s="221"/>
      <c r="E9" s="221"/>
      <c r="F9" s="221"/>
      <c r="G9" s="221"/>
      <c r="H9" s="221"/>
      <c r="I9" s="221"/>
      <c r="J9" s="221"/>
      <c r="K9" s="221"/>
      <c r="L9" s="221"/>
      <c r="M9" s="221"/>
      <c r="N9" s="221"/>
      <c r="O9" s="221"/>
    </row>
    <row r="10" spans="1:15" ht="15" customHeight="1" x14ac:dyDescent="0.2">
      <c r="B10" s="446">
        <v>6</v>
      </c>
      <c r="C10" s="93" t="s">
        <v>18</v>
      </c>
      <c r="D10" s="221"/>
      <c r="E10" s="221">
        <v>54.338395387628132</v>
      </c>
      <c r="F10" s="221"/>
      <c r="G10" s="221"/>
      <c r="H10" s="221">
        <v>310.29756583555258</v>
      </c>
      <c r="I10" s="221">
        <v>113.45836836506251</v>
      </c>
      <c r="J10" s="221"/>
      <c r="K10" s="221"/>
      <c r="L10" s="221"/>
      <c r="M10" s="221"/>
      <c r="N10" s="221"/>
      <c r="O10" s="221">
        <v>478.09432958824323</v>
      </c>
    </row>
    <row r="11" spans="1:15" ht="15" customHeight="1" x14ac:dyDescent="0.2">
      <c r="B11" s="446">
        <v>7</v>
      </c>
      <c r="C11" s="93" t="s">
        <v>19</v>
      </c>
      <c r="D11" s="221"/>
      <c r="E11" s="221"/>
      <c r="F11" s="221"/>
      <c r="G11" s="221"/>
      <c r="H11" s="221"/>
      <c r="I11" s="221">
        <v>2.02940988156681</v>
      </c>
      <c r="J11" s="221"/>
      <c r="K11" s="221"/>
      <c r="L11" s="221">
        <v>0.10646740763237909</v>
      </c>
      <c r="M11" s="221"/>
      <c r="N11" s="221"/>
      <c r="O11" s="221">
        <v>2.1358772891991893</v>
      </c>
    </row>
    <row r="12" spans="1:15" ht="15" customHeight="1" x14ac:dyDescent="0.2">
      <c r="B12" s="446">
        <v>8</v>
      </c>
      <c r="C12" s="93" t="s">
        <v>20</v>
      </c>
      <c r="D12" s="221"/>
      <c r="E12" s="221"/>
      <c r="F12" s="221"/>
      <c r="G12" s="221"/>
      <c r="H12" s="221"/>
      <c r="I12" s="221"/>
      <c r="J12" s="221"/>
      <c r="K12" s="221">
        <v>1.9897646148342336</v>
      </c>
      <c r="L12" s="221"/>
      <c r="M12" s="221"/>
      <c r="N12" s="221"/>
      <c r="O12" s="221">
        <v>1.9897646148342336</v>
      </c>
    </row>
    <row r="13" spans="1:15" ht="15" customHeight="1" x14ac:dyDescent="0.2">
      <c r="B13" s="446">
        <v>9</v>
      </c>
      <c r="C13" s="93" t="s">
        <v>53</v>
      </c>
      <c r="D13" s="221"/>
      <c r="E13" s="221"/>
      <c r="F13" s="221"/>
      <c r="G13" s="221"/>
      <c r="H13" s="221"/>
      <c r="I13" s="221"/>
      <c r="J13" s="221"/>
      <c r="K13" s="221"/>
      <c r="L13" s="221"/>
      <c r="M13" s="221"/>
      <c r="N13" s="221"/>
      <c r="O13" s="221"/>
    </row>
    <row r="14" spans="1:15" ht="15" customHeight="1" x14ac:dyDescent="0.2">
      <c r="B14" s="446">
        <v>10</v>
      </c>
      <c r="C14" s="93" t="s">
        <v>55</v>
      </c>
      <c r="D14" s="221"/>
      <c r="E14" s="221"/>
      <c r="F14" s="221"/>
      <c r="G14" s="221"/>
      <c r="H14" s="221"/>
      <c r="I14" s="221"/>
      <c r="J14" s="221"/>
      <c r="K14" s="221"/>
      <c r="L14" s="221"/>
      <c r="M14" s="221"/>
      <c r="N14" s="221"/>
      <c r="O14" s="221"/>
    </row>
    <row r="15" spans="1:15" ht="15" customHeight="1" thickBot="1" x14ac:dyDescent="0.25">
      <c r="B15" s="447">
        <v>11</v>
      </c>
      <c r="C15" s="125" t="s">
        <v>490</v>
      </c>
      <c r="D15" s="442">
        <v>28.794449007825467</v>
      </c>
      <c r="E15" s="442">
        <v>54.338395387628132</v>
      </c>
      <c r="F15" s="442"/>
      <c r="G15" s="442"/>
      <c r="H15" s="442">
        <v>310.29756583555258</v>
      </c>
      <c r="I15" s="442">
        <v>115.48777824662932</v>
      </c>
      <c r="J15" s="442"/>
      <c r="K15" s="442">
        <v>1.9897646148342336</v>
      </c>
      <c r="L15" s="442">
        <v>0.10646740763237909</v>
      </c>
      <c r="M15" s="442"/>
      <c r="N15" s="442"/>
      <c r="O15" s="442">
        <v>511.01442050010212</v>
      </c>
    </row>
    <row r="17" spans="5:14" x14ac:dyDescent="0.2">
      <c r="E17" s="445"/>
      <c r="F17" s="445"/>
      <c r="G17" s="445"/>
      <c r="H17" s="445"/>
      <c r="I17" s="445"/>
      <c r="J17" s="445"/>
      <c r="K17" s="445"/>
      <c r="L17" s="445"/>
      <c r="M17" s="445"/>
      <c r="N17" s="445"/>
    </row>
  </sheetData>
  <mergeCells count="3">
    <mergeCell ref="D3:N3"/>
    <mergeCell ref="O3:O4"/>
    <mergeCell ref="B2:M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6"/>
  <dimension ref="A1:L25"/>
  <sheetViews>
    <sheetView workbookViewId="0">
      <selection activeCell="G7" sqref="G7"/>
    </sheetView>
  </sheetViews>
  <sheetFormatPr defaultColWidth="9" defaultRowHeight="12" x14ac:dyDescent="0.2"/>
  <cols>
    <col min="1" max="1" width="3.625" style="732" customWidth="1"/>
    <col min="2" max="2" width="36.375" style="732" customWidth="1"/>
    <col min="3" max="3" width="14.375" style="732" customWidth="1"/>
    <col min="4" max="10" width="13.625" style="732" customWidth="1"/>
    <col min="11" max="16384" width="9" style="732"/>
  </cols>
  <sheetData>
    <row r="1" spans="1:12" ht="21" customHeight="1" x14ac:dyDescent="0.2"/>
    <row r="2" spans="1:12" ht="48" customHeight="1" x14ac:dyDescent="0.2">
      <c r="A2" s="466"/>
      <c r="B2" s="843" t="s">
        <v>486</v>
      </c>
      <c r="C2" s="843"/>
      <c r="D2" s="843"/>
      <c r="E2" s="843"/>
      <c r="F2" s="843"/>
      <c r="G2" s="843"/>
      <c r="H2" s="843"/>
    </row>
    <row r="3" spans="1:12" ht="54" customHeight="1" x14ac:dyDescent="0.2">
      <c r="A3" s="467"/>
      <c r="B3" s="141" t="s">
        <v>1489</v>
      </c>
      <c r="C3" s="87" t="s">
        <v>60</v>
      </c>
      <c r="D3" s="825" t="s">
        <v>74</v>
      </c>
      <c r="E3" s="825" t="s">
        <v>492</v>
      </c>
      <c r="F3" s="825" t="s">
        <v>103</v>
      </c>
      <c r="G3" s="825" t="s">
        <v>493</v>
      </c>
      <c r="H3" s="825" t="s">
        <v>494</v>
      </c>
      <c r="I3" s="825" t="s">
        <v>475</v>
      </c>
      <c r="J3" s="825" t="s">
        <v>495</v>
      </c>
    </row>
    <row r="4" spans="1:12" ht="15" customHeight="1" x14ac:dyDescent="0.2">
      <c r="A4" s="193"/>
      <c r="B4" s="745" t="s">
        <v>20</v>
      </c>
      <c r="C4" s="824" t="s">
        <v>1532</v>
      </c>
      <c r="D4" s="221">
        <v>38.925810009999978</v>
      </c>
      <c r="E4" s="836">
        <v>4.3258791476668326E-4</v>
      </c>
      <c r="F4" s="221">
        <v>518</v>
      </c>
      <c r="G4" s="836">
        <v>0.59127608313442337</v>
      </c>
      <c r="H4" s="221">
        <v>0</v>
      </c>
      <c r="I4" s="221">
        <v>2.8786296499999984</v>
      </c>
      <c r="J4" s="836">
        <v>7.3951695526964845E-2</v>
      </c>
    </row>
    <row r="5" spans="1:12" ht="15" customHeight="1" x14ac:dyDescent="0.2">
      <c r="A5" s="193"/>
      <c r="B5" s="733"/>
      <c r="C5" s="824" t="s">
        <v>1535</v>
      </c>
      <c r="D5" s="221">
        <v>9.7954760899999975</v>
      </c>
      <c r="E5" s="836">
        <v>2.1115572277477742E-3</v>
      </c>
      <c r="F5" s="221">
        <v>54</v>
      </c>
      <c r="G5" s="836">
        <v>0.32569437870294982</v>
      </c>
      <c r="H5" s="221">
        <v>0</v>
      </c>
      <c r="I5" s="221">
        <v>1.2422572400000003</v>
      </c>
      <c r="J5" s="836">
        <v>0.12681948570812146</v>
      </c>
    </row>
    <row r="6" spans="1:12" ht="15" customHeight="1" x14ac:dyDescent="0.2">
      <c r="A6" s="727"/>
      <c r="B6" s="745"/>
      <c r="C6" s="824" t="s">
        <v>1536</v>
      </c>
      <c r="D6" s="221">
        <v>9.0028202799999963</v>
      </c>
      <c r="E6" s="836">
        <v>4.2572627787700332E-3</v>
      </c>
      <c r="F6" s="221">
        <v>71</v>
      </c>
      <c r="G6" s="836">
        <v>0.40178420026926615</v>
      </c>
      <c r="H6" s="221">
        <v>0</v>
      </c>
      <c r="I6" s="221">
        <v>2.0564246200000005</v>
      </c>
      <c r="J6" s="836">
        <v>0.22842004572371644</v>
      </c>
    </row>
    <row r="7" spans="1:12" ht="15" customHeight="1" x14ac:dyDescent="0.2">
      <c r="A7" s="193"/>
      <c r="B7" s="733"/>
      <c r="C7" s="824" t="s">
        <v>1537</v>
      </c>
      <c r="D7" s="221">
        <v>31.28493932999999</v>
      </c>
      <c r="E7" s="836">
        <v>6.9940918406179338E-3</v>
      </c>
      <c r="F7" s="221">
        <v>19</v>
      </c>
      <c r="G7" s="836">
        <v>0.34823871348543967</v>
      </c>
      <c r="H7" s="221">
        <v>0</v>
      </c>
      <c r="I7" s="221">
        <v>8.2869007499999991</v>
      </c>
      <c r="J7" s="836">
        <v>0.26488466743016703</v>
      </c>
    </row>
    <row r="8" spans="1:12" ht="15" customHeight="1" x14ac:dyDescent="0.2">
      <c r="C8" s="824" t="s">
        <v>1538</v>
      </c>
      <c r="D8" s="221">
        <v>9.1371941200000002</v>
      </c>
      <c r="E8" s="836">
        <v>1.0681614313851305E-2</v>
      </c>
      <c r="F8" s="221">
        <v>40</v>
      </c>
      <c r="G8" s="836">
        <v>0.32649322047924711</v>
      </c>
      <c r="H8" s="221">
        <v>0</v>
      </c>
      <c r="I8" s="221">
        <v>2.4744174999999999</v>
      </c>
      <c r="J8" s="836">
        <v>0.27080715014950341</v>
      </c>
    </row>
    <row r="9" spans="1:12" ht="15" customHeight="1" x14ac:dyDescent="0.2">
      <c r="C9" s="824" t="s">
        <v>1541</v>
      </c>
      <c r="D9" s="221">
        <v>4.54130023</v>
      </c>
      <c r="E9" s="836">
        <v>6.1602057924780719E-2</v>
      </c>
      <c r="F9" s="221">
        <v>21</v>
      </c>
      <c r="G9" s="836">
        <v>6.1449062854853138E-2</v>
      </c>
      <c r="H9" s="221">
        <v>0</v>
      </c>
      <c r="I9" s="221">
        <v>2.6180926499999999</v>
      </c>
      <c r="J9" s="836">
        <v>0.57650728148400787</v>
      </c>
    </row>
    <row r="10" spans="1:12" ht="15" customHeight="1" x14ac:dyDescent="0.2">
      <c r="C10" s="824" t="s">
        <v>1544</v>
      </c>
      <c r="D10" s="221">
        <v>0.25484313999999997</v>
      </c>
      <c r="E10" s="836">
        <v>0.21350579439689843</v>
      </c>
      <c r="F10" s="221">
        <v>6</v>
      </c>
      <c r="G10" s="836">
        <v>0.42241783212263817</v>
      </c>
      <c r="H10" s="221">
        <v>0</v>
      </c>
      <c r="I10" s="221">
        <v>0.28758357000000001</v>
      </c>
      <c r="J10" s="836">
        <v>1.1284728715868122</v>
      </c>
    </row>
    <row r="11" spans="1:12" ht="15" customHeight="1" x14ac:dyDescent="0.2">
      <c r="C11" s="824" t="s">
        <v>1548</v>
      </c>
      <c r="D11" s="221">
        <v>0</v>
      </c>
      <c r="E11" s="836">
        <v>0</v>
      </c>
      <c r="F11" s="221">
        <v>0</v>
      </c>
      <c r="G11" s="836">
        <v>0</v>
      </c>
      <c r="H11" s="221">
        <v>0</v>
      </c>
      <c r="I11" s="221">
        <v>0</v>
      </c>
      <c r="J11" s="836">
        <v>0</v>
      </c>
    </row>
    <row r="12" spans="1:12" ht="15" customHeight="1" thickBot="1" x14ac:dyDescent="0.25">
      <c r="B12" s="749"/>
      <c r="C12" s="728" t="s">
        <v>62</v>
      </c>
      <c r="D12" s="442">
        <v>102.94238319999997</v>
      </c>
      <c r="E12" s="837">
        <v>7.0566033318654464E-3</v>
      </c>
      <c r="F12" s="442">
        <v>729</v>
      </c>
      <c r="G12" s="837">
        <v>0.44359513352094709</v>
      </c>
      <c r="H12" s="442">
        <v>0</v>
      </c>
      <c r="I12" s="442">
        <v>19.844305979999998</v>
      </c>
      <c r="J12" s="837">
        <v>0.19277099833064662</v>
      </c>
      <c r="K12" s="751"/>
      <c r="L12" s="785"/>
    </row>
    <row r="13" spans="1:12" ht="15" customHeight="1" x14ac:dyDescent="0.2">
      <c r="E13" s="835"/>
      <c r="G13" s="835"/>
      <c r="J13" s="835"/>
    </row>
    <row r="14" spans="1:12" ht="54.75" customHeight="1" x14ac:dyDescent="0.2">
      <c r="B14" s="141" t="s">
        <v>1489</v>
      </c>
      <c r="C14" s="87" t="s">
        <v>60</v>
      </c>
      <c r="D14" s="825" t="s">
        <v>74</v>
      </c>
      <c r="E14" s="465" t="s">
        <v>492</v>
      </c>
      <c r="F14" s="825" t="s">
        <v>103</v>
      </c>
      <c r="G14" s="465" t="s">
        <v>493</v>
      </c>
      <c r="H14" s="825" t="s">
        <v>494</v>
      </c>
      <c r="I14" s="825" t="s">
        <v>475</v>
      </c>
      <c r="J14" s="465" t="s">
        <v>495</v>
      </c>
    </row>
    <row r="15" spans="1:12" ht="15" customHeight="1" x14ac:dyDescent="0.2">
      <c r="B15" s="745" t="s">
        <v>82</v>
      </c>
      <c r="C15" s="824" t="s">
        <v>1532</v>
      </c>
      <c r="D15" s="221">
        <v>180.10592314999997</v>
      </c>
      <c r="E15" s="836">
        <v>3.8190068453476087E-4</v>
      </c>
      <c r="F15" s="221">
        <v>56</v>
      </c>
      <c r="G15" s="836">
        <v>0.25655239687673198</v>
      </c>
      <c r="H15" s="838">
        <v>1.7</v>
      </c>
      <c r="I15" s="221">
        <v>12.820334510000002</v>
      </c>
      <c r="J15" s="836">
        <v>7.1182192599644117E-2</v>
      </c>
    </row>
    <row r="16" spans="1:12" ht="15" customHeight="1" x14ac:dyDescent="0.2">
      <c r="B16" s="733"/>
      <c r="C16" s="824" t="s">
        <v>1535</v>
      </c>
      <c r="D16" s="221">
        <v>70.181904119999999</v>
      </c>
      <c r="E16" s="836">
        <v>2.2009805378948159E-3</v>
      </c>
      <c r="F16" s="221">
        <v>22</v>
      </c>
      <c r="G16" s="836">
        <v>0.24148170324959811</v>
      </c>
      <c r="H16" s="838">
        <v>2.2000000000000002</v>
      </c>
      <c r="I16" s="221">
        <v>17.293707870000006</v>
      </c>
      <c r="J16" s="836">
        <v>0.24641263423731691</v>
      </c>
    </row>
    <row r="17" spans="2:11" ht="15" customHeight="1" x14ac:dyDescent="0.2">
      <c r="B17" s="745"/>
      <c r="C17" s="824" t="s">
        <v>1536</v>
      </c>
      <c r="D17" s="221">
        <v>184.44210529</v>
      </c>
      <c r="E17" s="836">
        <v>3.8348322018171427E-3</v>
      </c>
      <c r="F17" s="221">
        <v>65</v>
      </c>
      <c r="G17" s="836">
        <v>0.21573243030467698</v>
      </c>
      <c r="H17" s="838">
        <v>1.3</v>
      </c>
      <c r="I17" s="221">
        <v>48.121112609999997</v>
      </c>
      <c r="J17" s="836">
        <v>0.26090090727569359</v>
      </c>
    </row>
    <row r="18" spans="2:11" ht="15" customHeight="1" x14ac:dyDescent="0.2">
      <c r="B18" s="733"/>
      <c r="C18" s="824" t="s">
        <v>1537</v>
      </c>
      <c r="D18" s="221">
        <v>49.97851949999999</v>
      </c>
      <c r="E18" s="836">
        <v>6.6174557213412475E-3</v>
      </c>
      <c r="F18" s="221">
        <v>28</v>
      </c>
      <c r="G18" s="836">
        <v>0.28784357297402285</v>
      </c>
      <c r="H18" s="838">
        <v>1.4</v>
      </c>
      <c r="I18" s="221">
        <v>21.205562770000004</v>
      </c>
      <c r="J18" s="836">
        <v>0.42429353614606385</v>
      </c>
    </row>
    <row r="19" spans="2:11" ht="15" customHeight="1" x14ac:dyDescent="0.2">
      <c r="C19" s="824" t="s">
        <v>1538</v>
      </c>
      <c r="D19" s="221">
        <v>59.532148780000007</v>
      </c>
      <c r="E19" s="836">
        <v>1.0998402112298324E-2</v>
      </c>
      <c r="F19" s="221">
        <v>56</v>
      </c>
      <c r="G19" s="836">
        <v>0.28414223150059198</v>
      </c>
      <c r="H19" s="838">
        <v>1.4</v>
      </c>
      <c r="I19" s="221">
        <v>28.356486660000009</v>
      </c>
      <c r="J19" s="836">
        <v>0.47632224337795864</v>
      </c>
    </row>
    <row r="20" spans="2:11" ht="15" customHeight="1" x14ac:dyDescent="0.2">
      <c r="C20" s="824" t="s">
        <v>1541</v>
      </c>
      <c r="D20" s="221">
        <v>39.423181970000002</v>
      </c>
      <c r="E20" s="836">
        <v>3.7590927439401955E-2</v>
      </c>
      <c r="F20" s="221">
        <v>32</v>
      </c>
      <c r="G20" s="836">
        <v>0.26901869535879902</v>
      </c>
      <c r="H20" s="838">
        <v>1</v>
      </c>
      <c r="I20" s="221">
        <v>25.454175760000002</v>
      </c>
      <c r="J20" s="836">
        <v>0.6456651768842494</v>
      </c>
    </row>
    <row r="21" spans="2:11" ht="15" customHeight="1" x14ac:dyDescent="0.2">
      <c r="C21" s="824" t="s">
        <v>1544</v>
      </c>
      <c r="D21" s="221">
        <v>5.08516E-3</v>
      </c>
      <c r="E21" s="836">
        <v>0.18157699999999999</v>
      </c>
      <c r="F21" s="221">
        <v>1</v>
      </c>
      <c r="G21" s="836">
        <v>0.31539200000000001</v>
      </c>
      <c r="H21" s="838">
        <v>1</v>
      </c>
      <c r="I21" s="221">
        <v>8.2182000000000002E-3</v>
      </c>
      <c r="J21" s="836">
        <v>1.6161143405517233</v>
      </c>
    </row>
    <row r="22" spans="2:11" ht="15" customHeight="1" x14ac:dyDescent="0.2">
      <c r="C22" s="824" t="s">
        <v>1548</v>
      </c>
      <c r="D22" s="221">
        <v>10.943276150000001</v>
      </c>
      <c r="E22" s="836">
        <v>1</v>
      </c>
      <c r="F22" s="221">
        <v>3</v>
      </c>
      <c r="G22" s="836">
        <v>0.27961143010443629</v>
      </c>
      <c r="H22" s="838">
        <v>5</v>
      </c>
      <c r="I22" s="221">
        <v>9.3021785499999989</v>
      </c>
      <c r="J22" s="836">
        <v>0.85003598762332233</v>
      </c>
    </row>
    <row r="23" spans="2:11" ht="15" customHeight="1" thickBot="1" x14ac:dyDescent="0.25">
      <c r="B23" s="749"/>
      <c r="C23" s="728" t="s">
        <v>62</v>
      </c>
      <c r="D23" s="442">
        <v>594.61214411999993</v>
      </c>
      <c r="E23" s="837">
        <v>2.4120258673906048E-2</v>
      </c>
      <c r="F23" s="442">
        <v>263</v>
      </c>
      <c r="G23" s="837">
        <v>0.24875548242028336</v>
      </c>
      <c r="H23" s="839">
        <v>1.6</v>
      </c>
      <c r="I23" s="442">
        <v>162.56177692999998</v>
      </c>
      <c r="J23" s="837">
        <v>0.27339128293550818</v>
      </c>
      <c r="K23" s="757"/>
    </row>
    <row r="24" spans="2:11" ht="15" customHeight="1" thickBot="1" x14ac:dyDescent="0.25">
      <c r="B24" s="887" t="s">
        <v>66</v>
      </c>
      <c r="C24" s="887"/>
      <c r="D24" s="442">
        <v>697.55452731999992</v>
      </c>
      <c r="E24" s="837">
        <v>2.1602070807271712E-2</v>
      </c>
      <c r="F24" s="442">
        <v>992</v>
      </c>
      <c r="G24" s="837">
        <v>0.27750916007644988</v>
      </c>
      <c r="H24" s="839" t="s">
        <v>165</v>
      </c>
      <c r="I24" s="442">
        <v>182.40608290999998</v>
      </c>
      <c r="J24" s="837">
        <v>0.26149365499899063</v>
      </c>
      <c r="K24" s="786"/>
    </row>
    <row r="25" spans="2:11" x14ac:dyDescent="0.2">
      <c r="J25" s="835"/>
    </row>
  </sheetData>
  <mergeCells count="2">
    <mergeCell ref="B24:C24"/>
    <mergeCell ref="B2:H2"/>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7"/>
  <dimension ref="A1:Q21"/>
  <sheetViews>
    <sheetView workbookViewId="0">
      <selection activeCell="H7" sqref="H7"/>
    </sheetView>
  </sheetViews>
  <sheetFormatPr defaultColWidth="9" defaultRowHeight="12.75" x14ac:dyDescent="0.2"/>
  <cols>
    <col min="1" max="2" width="3.625" style="11" customWidth="1"/>
    <col min="3" max="3" width="32.5" style="11" customWidth="1"/>
    <col min="4" max="4" width="13.875" style="11" customWidth="1"/>
    <col min="5" max="5" width="14.875" style="11" customWidth="1"/>
    <col min="6" max="6" width="1.75" style="11" customWidth="1"/>
    <col min="7" max="7" width="13" style="11" customWidth="1"/>
    <col min="8" max="8" width="13.375" style="11" customWidth="1"/>
    <col min="9" max="9" width="2" style="11" customWidth="1"/>
    <col min="10" max="10" width="13.875" style="11" customWidth="1"/>
    <col min="11" max="13" width="14" style="11" customWidth="1"/>
    <col min="14" max="16384" width="9" style="11"/>
  </cols>
  <sheetData>
    <row r="1" spans="1:17" ht="21" customHeight="1" x14ac:dyDescent="0.2"/>
    <row r="2" spans="1:17" ht="48" customHeight="1" x14ac:dyDescent="0.2">
      <c r="A2" s="435"/>
      <c r="B2" s="435"/>
      <c r="C2" s="843" t="s">
        <v>496</v>
      </c>
      <c r="D2" s="843"/>
      <c r="E2" s="843"/>
      <c r="F2" s="843"/>
      <c r="G2" s="843"/>
      <c r="H2" s="843"/>
      <c r="I2" s="843"/>
      <c r="J2" s="843"/>
      <c r="K2" s="843"/>
      <c r="L2" s="843"/>
      <c r="M2" s="843"/>
      <c r="N2" s="843"/>
      <c r="O2" s="843"/>
      <c r="P2" s="843"/>
      <c r="Q2" s="843"/>
    </row>
    <row r="3" spans="1:17" ht="18" customHeight="1" x14ac:dyDescent="0.2">
      <c r="A3" s="436"/>
      <c r="B3" s="469" t="s">
        <v>1489</v>
      </c>
      <c r="C3" s="470"/>
      <c r="D3" s="845" t="s">
        <v>89</v>
      </c>
      <c r="E3" s="845"/>
      <c r="F3" s="845"/>
      <c r="G3" s="845"/>
      <c r="H3" s="845"/>
      <c r="I3" s="178"/>
      <c r="J3" s="845" t="s">
        <v>90</v>
      </c>
      <c r="K3" s="845"/>
      <c r="L3" s="845"/>
      <c r="M3" s="845"/>
      <c r="N3" s="451"/>
      <c r="O3" s="451"/>
      <c r="P3" s="451"/>
      <c r="Q3" s="451"/>
    </row>
    <row r="4" spans="1:17" ht="38.25" customHeight="1" x14ac:dyDescent="0.2">
      <c r="A4" s="436"/>
      <c r="B4" s="176"/>
      <c r="C4" s="176"/>
      <c r="D4" s="877" t="s">
        <v>86</v>
      </c>
      <c r="E4" s="877"/>
      <c r="F4" s="178"/>
      <c r="G4" s="877" t="s">
        <v>88</v>
      </c>
      <c r="H4" s="877"/>
      <c r="I4" s="178"/>
      <c r="J4" s="877" t="s">
        <v>86</v>
      </c>
      <c r="K4" s="877"/>
      <c r="L4" s="877" t="s">
        <v>87</v>
      </c>
      <c r="M4" s="877"/>
      <c r="N4" s="451"/>
      <c r="O4" s="451"/>
      <c r="P4" s="451"/>
      <c r="Q4" s="451"/>
    </row>
    <row r="5" spans="1:17" ht="23.25" customHeight="1" x14ac:dyDescent="0.2">
      <c r="A5" s="436"/>
      <c r="B5" s="471"/>
      <c r="C5" s="471" t="s">
        <v>497</v>
      </c>
      <c r="D5" s="178" t="s">
        <v>84</v>
      </c>
      <c r="E5" s="178" t="s">
        <v>85</v>
      </c>
      <c r="F5" s="178"/>
      <c r="G5" s="178" t="s">
        <v>84</v>
      </c>
      <c r="H5" s="178" t="s">
        <v>85</v>
      </c>
      <c r="I5" s="178"/>
      <c r="J5" s="178" t="s">
        <v>84</v>
      </c>
      <c r="K5" s="178" t="s">
        <v>85</v>
      </c>
      <c r="L5" s="178" t="s">
        <v>84</v>
      </c>
      <c r="M5" s="178" t="s">
        <v>85</v>
      </c>
      <c r="N5" s="451"/>
      <c r="O5" s="451"/>
      <c r="P5" s="451"/>
      <c r="Q5" s="451"/>
    </row>
    <row r="6" spans="1:17" ht="15" customHeight="1" x14ac:dyDescent="0.2">
      <c r="A6" s="104"/>
      <c r="B6" s="104">
        <v>1</v>
      </c>
      <c r="C6" s="455" t="s">
        <v>498</v>
      </c>
      <c r="D6" s="452">
        <v>254.43767318000002</v>
      </c>
      <c r="E6" s="452">
        <v>25.02</v>
      </c>
      <c r="F6" s="452"/>
      <c r="G6" s="452"/>
      <c r="H6" s="452">
        <v>58.68</v>
      </c>
      <c r="I6" s="452"/>
      <c r="J6" s="452"/>
      <c r="K6" s="452">
        <v>6794.1347290000003</v>
      </c>
      <c r="L6" s="452"/>
      <c r="M6" s="452">
        <v>20646.389942169997</v>
      </c>
      <c r="N6" s="173"/>
      <c r="O6" s="173"/>
      <c r="P6" s="173"/>
      <c r="Q6" s="173"/>
    </row>
    <row r="7" spans="1:17" ht="15" customHeight="1" x14ac:dyDescent="0.2">
      <c r="A7" s="104"/>
      <c r="B7" s="104">
        <v>2</v>
      </c>
      <c r="C7" s="455" t="s">
        <v>499</v>
      </c>
      <c r="D7" s="452">
        <v>57.044564890000004</v>
      </c>
      <c r="E7" s="452">
        <v>88.898788719999999</v>
      </c>
      <c r="F7" s="452"/>
      <c r="G7" s="452">
        <v>9.3136616099999987</v>
      </c>
      <c r="H7" s="452">
        <v>359.71663652000001</v>
      </c>
      <c r="I7" s="452"/>
      <c r="J7" s="452"/>
      <c r="K7" s="452"/>
      <c r="L7" s="452"/>
      <c r="M7" s="452"/>
      <c r="N7" s="173"/>
      <c r="O7" s="173"/>
      <c r="P7" s="173"/>
      <c r="Q7" s="173"/>
    </row>
    <row r="8" spans="1:17" ht="15" customHeight="1" x14ac:dyDescent="0.2">
      <c r="A8" s="104"/>
      <c r="B8" s="104">
        <v>3</v>
      </c>
      <c r="C8" s="455" t="s">
        <v>500</v>
      </c>
      <c r="D8" s="452"/>
      <c r="E8" s="452"/>
      <c r="F8" s="452"/>
      <c r="G8" s="452"/>
      <c r="H8" s="452"/>
      <c r="I8" s="452"/>
      <c r="J8" s="452"/>
      <c r="K8" s="452"/>
      <c r="L8" s="452"/>
      <c r="M8" s="452"/>
      <c r="N8" s="173"/>
      <c r="O8" s="173"/>
      <c r="P8" s="173"/>
      <c r="Q8" s="173"/>
    </row>
    <row r="9" spans="1:17" ht="15" customHeight="1" x14ac:dyDescent="0.2">
      <c r="A9" s="104"/>
      <c r="B9" s="104">
        <v>4</v>
      </c>
      <c r="C9" s="455" t="s">
        <v>501</v>
      </c>
      <c r="D9" s="452"/>
      <c r="E9" s="452"/>
      <c r="F9" s="452"/>
      <c r="G9" s="452"/>
      <c r="H9" s="452"/>
      <c r="I9" s="452"/>
      <c r="J9" s="452"/>
      <c r="K9" s="452"/>
      <c r="L9" s="452"/>
      <c r="M9" s="452"/>
      <c r="N9" s="173"/>
      <c r="O9" s="173"/>
      <c r="P9" s="173"/>
      <c r="Q9" s="173"/>
    </row>
    <row r="10" spans="1:17" ht="15" customHeight="1" x14ac:dyDescent="0.2">
      <c r="A10" s="104"/>
      <c r="B10" s="104">
        <v>5</v>
      </c>
      <c r="C10" s="455" t="s">
        <v>502</v>
      </c>
      <c r="D10" s="452"/>
      <c r="E10" s="452"/>
      <c r="F10" s="452"/>
      <c r="G10" s="452"/>
      <c r="H10" s="452"/>
      <c r="I10" s="452"/>
      <c r="J10" s="452"/>
      <c r="K10" s="452"/>
      <c r="L10" s="452"/>
      <c r="M10" s="452"/>
      <c r="N10" s="173"/>
      <c r="O10" s="173"/>
      <c r="P10" s="173"/>
      <c r="Q10" s="173"/>
    </row>
    <row r="11" spans="1:17" ht="15" customHeight="1" x14ac:dyDescent="0.2">
      <c r="A11" s="104"/>
      <c r="B11" s="104">
        <v>6</v>
      </c>
      <c r="C11" s="455" t="s">
        <v>503</v>
      </c>
      <c r="D11" s="452"/>
      <c r="E11" s="452"/>
      <c r="F11" s="452"/>
      <c r="G11" s="452"/>
      <c r="H11" s="452"/>
      <c r="I11" s="452"/>
      <c r="J11" s="452"/>
      <c r="K11" s="452"/>
      <c r="L11" s="452"/>
      <c r="M11" s="452"/>
      <c r="N11" s="173"/>
      <c r="O11" s="173"/>
      <c r="P11" s="173"/>
      <c r="Q11" s="173"/>
    </row>
    <row r="12" spans="1:17" ht="15" customHeight="1" x14ac:dyDescent="0.2">
      <c r="A12" s="104"/>
      <c r="B12" s="104">
        <v>7</v>
      </c>
      <c r="C12" s="455" t="s">
        <v>504</v>
      </c>
      <c r="D12" s="452"/>
      <c r="E12" s="452"/>
      <c r="F12" s="452"/>
      <c r="G12" s="452"/>
      <c r="H12" s="452"/>
      <c r="I12" s="452"/>
      <c r="J12" s="452"/>
      <c r="K12" s="452"/>
      <c r="L12" s="452"/>
      <c r="M12" s="452"/>
      <c r="N12" s="173"/>
      <c r="O12" s="173"/>
      <c r="P12" s="173"/>
      <c r="Q12" s="173"/>
    </row>
    <row r="13" spans="1:17" ht="15" customHeight="1" x14ac:dyDescent="0.2">
      <c r="A13" s="104"/>
      <c r="B13" s="104">
        <v>8</v>
      </c>
      <c r="C13" s="455" t="s">
        <v>505</v>
      </c>
      <c r="D13" s="452"/>
      <c r="E13" s="452"/>
      <c r="F13" s="452"/>
      <c r="G13" s="452"/>
      <c r="H13" s="452"/>
      <c r="I13" s="452"/>
      <c r="J13" s="452"/>
      <c r="K13" s="452">
        <v>21047.724686000001</v>
      </c>
      <c r="L13" s="452"/>
      <c r="M13" s="452">
        <v>6766.4954613700002</v>
      </c>
      <c r="N13" s="173"/>
      <c r="O13" s="173"/>
      <c r="P13" s="173"/>
      <c r="Q13" s="173"/>
    </row>
    <row r="14" spans="1:17" ht="15" customHeight="1" thickBot="1" x14ac:dyDescent="0.25">
      <c r="A14" s="104"/>
      <c r="B14" s="472">
        <v>9</v>
      </c>
      <c r="C14" s="441" t="s">
        <v>4</v>
      </c>
      <c r="D14" s="442">
        <v>311.48223806999999</v>
      </c>
      <c r="E14" s="442">
        <v>113.91878871999999</v>
      </c>
      <c r="F14" s="442"/>
      <c r="G14" s="442">
        <v>9.3136616099999987</v>
      </c>
      <c r="H14" s="442">
        <v>418.39663652000002</v>
      </c>
      <c r="I14" s="442"/>
      <c r="J14" s="442"/>
      <c r="K14" s="442">
        <v>27841.859415000003</v>
      </c>
      <c r="L14" s="442"/>
      <c r="M14" s="442">
        <v>27412.885403539996</v>
      </c>
      <c r="N14" s="173"/>
      <c r="O14" s="173"/>
      <c r="P14" s="173"/>
      <c r="Q14" s="173"/>
    </row>
    <row r="15" spans="1:17" x14ac:dyDescent="0.2">
      <c r="A15" s="104"/>
      <c r="B15" s="104"/>
      <c r="C15" s="455"/>
      <c r="D15" s="93"/>
      <c r="E15" s="452"/>
      <c r="F15" s="452"/>
      <c r="G15" s="452"/>
      <c r="H15" s="452"/>
      <c r="I15" s="452"/>
      <c r="J15" s="452"/>
      <c r="K15" s="452"/>
      <c r="L15" s="452"/>
      <c r="M15" s="452"/>
      <c r="N15" s="173"/>
      <c r="O15" s="173"/>
      <c r="P15" s="173"/>
      <c r="Q15" s="173"/>
    </row>
    <row r="16" spans="1:17" x14ac:dyDescent="0.2">
      <c r="A16" s="104"/>
      <c r="B16" s="104"/>
      <c r="C16" s="455"/>
      <c r="D16" s="93"/>
      <c r="E16" s="452"/>
      <c r="F16" s="452"/>
      <c r="G16" s="452"/>
      <c r="H16" s="452"/>
      <c r="I16" s="452"/>
      <c r="J16" s="452"/>
      <c r="K16" s="452"/>
      <c r="L16" s="452"/>
      <c r="M16" s="452"/>
      <c r="N16" s="173"/>
      <c r="O16" s="173"/>
      <c r="P16" s="173"/>
      <c r="Q16" s="173"/>
    </row>
    <row r="17" spans="1:17" x14ac:dyDescent="0.2">
      <c r="A17" s="104"/>
      <c r="B17" s="104"/>
      <c r="C17" s="455"/>
      <c r="D17" s="93"/>
      <c r="E17" s="452"/>
      <c r="F17" s="452"/>
      <c r="G17" s="452"/>
      <c r="H17" s="452"/>
      <c r="I17" s="452"/>
      <c r="J17" s="452"/>
      <c r="K17" s="452"/>
      <c r="L17" s="452"/>
      <c r="M17" s="452"/>
      <c r="N17" s="173"/>
      <c r="O17" s="173"/>
      <c r="P17" s="173"/>
      <c r="Q17" s="173"/>
    </row>
    <row r="18" spans="1:17" x14ac:dyDescent="0.2">
      <c r="A18" s="104"/>
      <c r="B18" s="104"/>
      <c r="C18" s="455"/>
      <c r="D18" s="93"/>
      <c r="E18" s="452"/>
      <c r="F18" s="452"/>
      <c r="G18" s="452"/>
      <c r="H18" s="452"/>
      <c r="I18" s="452"/>
      <c r="J18" s="452"/>
      <c r="K18" s="452"/>
      <c r="L18" s="452"/>
      <c r="M18" s="452"/>
      <c r="N18" s="173"/>
      <c r="O18" s="173"/>
      <c r="P18" s="173"/>
      <c r="Q18" s="173"/>
    </row>
    <row r="19" spans="1:17" x14ac:dyDescent="0.2">
      <c r="A19" s="104"/>
      <c r="B19" s="104"/>
      <c r="C19" s="455"/>
      <c r="D19" s="93"/>
      <c r="E19" s="452"/>
      <c r="F19" s="452"/>
      <c r="G19" s="452"/>
      <c r="H19" s="452"/>
      <c r="I19" s="452"/>
      <c r="J19" s="452"/>
      <c r="K19" s="452"/>
      <c r="L19" s="452"/>
      <c r="M19" s="452"/>
      <c r="N19" s="173"/>
      <c r="O19" s="173"/>
      <c r="P19" s="173"/>
      <c r="Q19" s="173"/>
    </row>
    <row r="20" spans="1:17" x14ac:dyDescent="0.2">
      <c r="A20" s="440"/>
      <c r="B20" s="440"/>
    </row>
    <row r="21" spans="1:17" x14ac:dyDescent="0.2">
      <c r="A21" s="104"/>
      <c r="B21" s="104"/>
      <c r="C21" s="424"/>
      <c r="D21" s="221"/>
      <c r="E21" s="221"/>
      <c r="F21" s="221"/>
    </row>
  </sheetData>
  <mergeCells count="7">
    <mergeCell ref="C2:Q2"/>
    <mergeCell ref="G4:H4"/>
    <mergeCell ref="D4:E4"/>
    <mergeCell ref="D3:H3"/>
    <mergeCell ref="J3:M3"/>
    <mergeCell ref="J4:K4"/>
    <mergeCell ref="L4:M4"/>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95CDE-1CDC-4D8D-B3B6-F926ADE99E3D}">
  <dimension ref="A1:I24"/>
  <sheetViews>
    <sheetView workbookViewId="0">
      <selection activeCell="E7" sqref="E7"/>
    </sheetView>
  </sheetViews>
  <sheetFormatPr defaultColWidth="9" defaultRowHeight="12.75" x14ac:dyDescent="0.2"/>
  <cols>
    <col min="1" max="2" width="3.625" style="11" customWidth="1"/>
    <col min="3" max="3" width="81" style="11" customWidth="1"/>
    <col min="4" max="4" width="13.875" style="11" customWidth="1"/>
    <col min="5" max="5" width="14.875" style="11" customWidth="1"/>
    <col min="6" max="16384" width="9" style="11"/>
  </cols>
  <sheetData>
    <row r="1" spans="1:9" ht="21" customHeight="1" x14ac:dyDescent="0.2"/>
    <row r="2" spans="1:9" ht="48" customHeight="1" x14ac:dyDescent="0.2">
      <c r="A2" s="435"/>
      <c r="B2" s="435"/>
      <c r="C2" s="843" t="s">
        <v>487</v>
      </c>
      <c r="D2" s="843"/>
      <c r="E2" s="843"/>
      <c r="F2" s="843"/>
      <c r="G2" s="843"/>
      <c r="H2" s="843"/>
      <c r="I2" s="843"/>
    </row>
    <row r="3" spans="1:9" ht="18" customHeight="1" x14ac:dyDescent="0.2">
      <c r="A3" s="436"/>
      <c r="B3" s="471" t="s">
        <v>1489</v>
      </c>
      <c r="C3" s="470"/>
      <c r="D3" s="473"/>
      <c r="E3" s="473"/>
      <c r="F3" s="451"/>
      <c r="G3" s="451"/>
      <c r="H3" s="451"/>
      <c r="I3" s="451"/>
    </row>
    <row r="4" spans="1:9" ht="38.25" customHeight="1" x14ac:dyDescent="0.2">
      <c r="A4" s="436"/>
      <c r="B4" s="471"/>
      <c r="C4" s="471"/>
      <c r="D4" s="178" t="s">
        <v>74</v>
      </c>
      <c r="E4" s="178" t="s">
        <v>475</v>
      </c>
      <c r="F4" s="451"/>
      <c r="G4" s="451"/>
      <c r="H4" s="451"/>
      <c r="I4" s="451"/>
    </row>
    <row r="5" spans="1:9" ht="15" customHeight="1" x14ac:dyDescent="0.2">
      <c r="A5" s="436"/>
      <c r="B5" s="474">
        <v>1</v>
      </c>
      <c r="C5" s="475" t="s">
        <v>827</v>
      </c>
      <c r="D5" s="476"/>
      <c r="E5" s="477">
        <v>3.8221453199999997</v>
      </c>
      <c r="F5" s="451"/>
      <c r="G5" s="451"/>
      <c r="H5" s="451"/>
      <c r="I5" s="451"/>
    </row>
    <row r="6" spans="1:9" ht="15" customHeight="1" x14ac:dyDescent="0.2">
      <c r="A6" s="104"/>
      <c r="B6" s="104">
        <v>2</v>
      </c>
      <c r="C6" s="455" t="s">
        <v>828</v>
      </c>
      <c r="D6" s="452">
        <v>122.32970818999999</v>
      </c>
      <c r="E6" s="452">
        <v>3.8221453199999997</v>
      </c>
      <c r="F6" s="173"/>
      <c r="G6" s="173"/>
      <c r="H6" s="173"/>
      <c r="I6" s="173"/>
    </row>
    <row r="7" spans="1:9" ht="15" customHeight="1" x14ac:dyDescent="0.2">
      <c r="A7" s="104"/>
      <c r="B7" s="104">
        <v>3</v>
      </c>
      <c r="C7" s="478" t="s">
        <v>829</v>
      </c>
      <c r="D7" s="452">
        <v>54.338395390000002</v>
      </c>
      <c r="E7" s="452">
        <v>1.0867679099999998</v>
      </c>
      <c r="F7" s="173"/>
      <c r="G7" s="173"/>
      <c r="H7" s="173"/>
      <c r="I7" s="173"/>
    </row>
    <row r="8" spans="1:9" ht="15" customHeight="1" x14ac:dyDescent="0.2">
      <c r="A8" s="104"/>
      <c r="B8" s="104">
        <v>4</v>
      </c>
      <c r="C8" s="478" t="s">
        <v>830</v>
      </c>
      <c r="D8" s="452">
        <v>67.991312800000003</v>
      </c>
      <c r="E8" s="452">
        <v>2.7353774100000003</v>
      </c>
      <c r="F8" s="173"/>
      <c r="G8" s="173"/>
      <c r="H8" s="173"/>
      <c r="I8" s="173"/>
    </row>
    <row r="9" spans="1:9" ht="15" customHeight="1" x14ac:dyDescent="0.2">
      <c r="A9" s="104"/>
      <c r="B9" s="104">
        <v>5</v>
      </c>
      <c r="C9" s="478" t="s">
        <v>831</v>
      </c>
      <c r="D9" s="93"/>
      <c r="E9" s="452"/>
      <c r="F9" s="173"/>
      <c r="G9" s="173"/>
      <c r="H9" s="173"/>
      <c r="I9" s="173"/>
    </row>
    <row r="10" spans="1:9" ht="15" customHeight="1" x14ac:dyDescent="0.2">
      <c r="A10" s="104"/>
      <c r="B10" s="104">
        <v>6</v>
      </c>
      <c r="C10" s="478" t="s">
        <v>832</v>
      </c>
      <c r="D10" s="93"/>
      <c r="E10" s="452"/>
      <c r="F10" s="173"/>
      <c r="G10" s="173"/>
      <c r="H10" s="173"/>
      <c r="I10" s="173"/>
    </row>
    <row r="11" spans="1:9" ht="15" customHeight="1" x14ac:dyDescent="0.2">
      <c r="A11" s="104"/>
      <c r="B11" s="104">
        <v>7</v>
      </c>
      <c r="C11" s="455" t="s">
        <v>833</v>
      </c>
      <c r="D11" s="93"/>
      <c r="E11" s="479"/>
      <c r="F11" s="173"/>
      <c r="G11" s="173"/>
      <c r="H11" s="173"/>
      <c r="I11" s="173"/>
    </row>
    <row r="12" spans="1:9" ht="15" customHeight="1" x14ac:dyDescent="0.2">
      <c r="A12" s="104"/>
      <c r="B12" s="104">
        <v>8</v>
      </c>
      <c r="C12" s="455" t="s">
        <v>834</v>
      </c>
      <c r="D12" s="93"/>
      <c r="E12" s="452"/>
      <c r="F12" s="173"/>
      <c r="G12" s="173"/>
      <c r="H12" s="173"/>
      <c r="I12" s="173"/>
    </row>
    <row r="13" spans="1:9" ht="15" customHeight="1" x14ac:dyDescent="0.2">
      <c r="A13" s="104"/>
      <c r="B13" s="104">
        <v>9</v>
      </c>
      <c r="C13" s="455" t="s">
        <v>835</v>
      </c>
      <c r="D13" s="93"/>
      <c r="E13" s="452"/>
      <c r="F13" s="173"/>
      <c r="G13" s="173"/>
      <c r="H13" s="173"/>
      <c r="I13" s="173"/>
    </row>
    <row r="14" spans="1:9" ht="15" customHeight="1" x14ac:dyDescent="0.2">
      <c r="A14" s="104"/>
      <c r="B14" s="101">
        <v>10</v>
      </c>
      <c r="C14" s="480" t="s">
        <v>836</v>
      </c>
      <c r="D14" s="96"/>
      <c r="E14" s="477"/>
      <c r="F14" s="173"/>
      <c r="G14" s="173"/>
      <c r="H14" s="173"/>
      <c r="I14" s="173"/>
    </row>
    <row r="15" spans="1:9" ht="15" customHeight="1" x14ac:dyDescent="0.2">
      <c r="A15" s="104"/>
      <c r="B15" s="474">
        <v>11</v>
      </c>
      <c r="C15" s="475" t="s">
        <v>837</v>
      </c>
      <c r="D15" s="476"/>
      <c r="E15" s="477"/>
      <c r="F15" s="173"/>
      <c r="G15" s="173"/>
      <c r="H15" s="173"/>
      <c r="I15" s="173"/>
    </row>
    <row r="16" spans="1:9" ht="15" customHeight="1" x14ac:dyDescent="0.2">
      <c r="A16" s="104"/>
      <c r="B16" s="104">
        <v>12</v>
      </c>
      <c r="C16" s="455" t="s">
        <v>838</v>
      </c>
      <c r="D16" s="93"/>
      <c r="E16" s="452"/>
      <c r="F16" s="173"/>
      <c r="G16" s="173"/>
      <c r="H16" s="173"/>
      <c r="I16" s="173"/>
    </row>
    <row r="17" spans="1:9" ht="15" customHeight="1" x14ac:dyDescent="0.2">
      <c r="A17" s="104"/>
      <c r="B17" s="104">
        <v>13</v>
      </c>
      <c r="C17" s="478" t="s">
        <v>829</v>
      </c>
      <c r="D17" s="93"/>
      <c r="E17" s="452"/>
      <c r="F17" s="173"/>
      <c r="G17" s="173"/>
      <c r="H17" s="173"/>
      <c r="I17" s="173"/>
    </row>
    <row r="18" spans="1:9" ht="15" customHeight="1" x14ac:dyDescent="0.2">
      <c r="A18" s="104"/>
      <c r="B18" s="104">
        <v>14</v>
      </c>
      <c r="C18" s="478" t="s">
        <v>830</v>
      </c>
      <c r="D18" s="173"/>
      <c r="E18" s="173"/>
      <c r="F18" s="173"/>
      <c r="G18" s="173"/>
      <c r="H18" s="173"/>
      <c r="I18" s="173"/>
    </row>
    <row r="19" spans="1:9" ht="15" customHeight="1" x14ac:dyDescent="0.2">
      <c r="A19" s="104"/>
      <c r="B19" s="104">
        <v>15</v>
      </c>
      <c r="C19" s="478" t="s">
        <v>831</v>
      </c>
      <c r="D19" s="221"/>
      <c r="E19" s="221"/>
      <c r="F19" s="173"/>
      <c r="G19" s="173"/>
      <c r="H19" s="173"/>
      <c r="I19" s="173"/>
    </row>
    <row r="20" spans="1:9" ht="15" customHeight="1" x14ac:dyDescent="0.2">
      <c r="A20" s="440"/>
      <c r="B20" s="104">
        <v>16</v>
      </c>
      <c r="C20" s="478" t="s">
        <v>832</v>
      </c>
      <c r="D20" s="173"/>
      <c r="E20" s="173"/>
    </row>
    <row r="21" spans="1:9" ht="15" customHeight="1" x14ac:dyDescent="0.2">
      <c r="A21" s="104"/>
      <c r="B21" s="104">
        <v>17</v>
      </c>
      <c r="C21" s="173" t="s">
        <v>833</v>
      </c>
      <c r="D21" s="173"/>
      <c r="E21" s="481"/>
    </row>
    <row r="22" spans="1:9" ht="15" customHeight="1" x14ac:dyDescent="0.2">
      <c r="B22" s="104">
        <v>18</v>
      </c>
      <c r="C22" s="173" t="s">
        <v>834</v>
      </c>
      <c r="D22" s="173"/>
      <c r="E22" s="173"/>
    </row>
    <row r="23" spans="1:9" ht="15" customHeight="1" x14ac:dyDescent="0.2">
      <c r="B23" s="104">
        <v>19</v>
      </c>
      <c r="C23" s="173" t="s">
        <v>835</v>
      </c>
      <c r="D23" s="173"/>
      <c r="E23" s="173"/>
    </row>
    <row r="24" spans="1:9" ht="15" customHeight="1" x14ac:dyDescent="0.2">
      <c r="B24" s="101">
        <v>20</v>
      </c>
      <c r="C24" s="102" t="s">
        <v>836</v>
      </c>
      <c r="D24" s="102"/>
      <c r="E24" s="102"/>
    </row>
  </sheetData>
  <mergeCells count="1">
    <mergeCell ref="C2:I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E9CDB-CE58-437A-9363-629BFB88E848}">
  <dimension ref="A1:I26"/>
  <sheetViews>
    <sheetView workbookViewId="0">
      <selection activeCell="B20" sqref="B20"/>
    </sheetView>
  </sheetViews>
  <sheetFormatPr defaultColWidth="9" defaultRowHeight="12.75" x14ac:dyDescent="0.2"/>
  <cols>
    <col min="1" max="1" width="3.625" style="14" customWidth="1"/>
    <col min="2" max="2" width="47.875" style="14" customWidth="1"/>
    <col min="3" max="3" width="19" style="14" customWidth="1"/>
    <col min="4" max="7" width="15.25" style="14" customWidth="1"/>
    <col min="8" max="8" width="19.5" style="14" customWidth="1"/>
    <col min="9" max="16384" width="9" style="14"/>
  </cols>
  <sheetData>
    <row r="1" spans="1:8" ht="21" customHeight="1" x14ac:dyDescent="0.35">
      <c r="A1" s="127"/>
    </row>
    <row r="2" spans="1:8" ht="48" customHeight="1" x14ac:dyDescent="0.2">
      <c r="B2" s="846" t="s">
        <v>927</v>
      </c>
      <c r="C2" s="846"/>
      <c r="D2" s="846"/>
      <c r="E2" s="846"/>
      <c r="F2" s="846"/>
      <c r="G2" s="846"/>
      <c r="H2" s="846"/>
    </row>
    <row r="3" spans="1:8" x14ac:dyDescent="0.2">
      <c r="A3" s="128"/>
      <c r="B3" s="129"/>
      <c r="C3" s="847" t="s">
        <v>878</v>
      </c>
      <c r="D3" s="845" t="s">
        <v>879</v>
      </c>
      <c r="E3" s="845"/>
      <c r="F3" s="845"/>
      <c r="G3" s="845"/>
      <c r="H3" s="845"/>
    </row>
    <row r="4" spans="1:8" ht="36" x14ac:dyDescent="0.2">
      <c r="B4" s="130" t="s">
        <v>1489</v>
      </c>
      <c r="C4" s="847"/>
      <c r="D4" s="131" t="s">
        <v>880</v>
      </c>
      <c r="E4" s="132" t="s">
        <v>881</v>
      </c>
      <c r="F4" s="132" t="s">
        <v>882</v>
      </c>
      <c r="G4" s="132" t="s">
        <v>883</v>
      </c>
      <c r="H4" s="131" t="s">
        <v>884</v>
      </c>
    </row>
    <row r="5" spans="1:8" ht="15" customHeight="1" x14ac:dyDescent="0.2">
      <c r="B5" s="133" t="s">
        <v>885</v>
      </c>
      <c r="C5" s="134"/>
      <c r="D5" s="134"/>
      <c r="E5" s="134"/>
      <c r="F5" s="134"/>
      <c r="G5" s="134"/>
      <c r="H5" s="134"/>
    </row>
    <row r="6" spans="1:8" ht="15" customHeight="1" x14ac:dyDescent="0.2">
      <c r="B6" s="135" t="s">
        <v>886</v>
      </c>
      <c r="C6" s="136">
        <v>6523</v>
      </c>
      <c r="D6" s="136">
        <f>+C6</f>
        <v>6523</v>
      </c>
      <c r="E6" s="136"/>
      <c r="F6" s="136"/>
      <c r="G6" s="136"/>
      <c r="H6" s="136"/>
    </row>
    <row r="7" spans="1:8" ht="15" customHeight="1" x14ac:dyDescent="0.2">
      <c r="B7" s="135" t="s">
        <v>887</v>
      </c>
      <c r="C7" s="136">
        <v>18263</v>
      </c>
      <c r="D7" s="136">
        <f>+C7</f>
        <v>18263</v>
      </c>
      <c r="E7" s="136"/>
      <c r="F7" s="136"/>
      <c r="G7" s="136"/>
      <c r="H7" s="136"/>
    </row>
    <row r="8" spans="1:8" ht="15" customHeight="1" x14ac:dyDescent="0.2">
      <c r="B8" s="135" t="s">
        <v>888</v>
      </c>
      <c r="C8" s="136">
        <v>16743</v>
      </c>
      <c r="D8" s="136">
        <f>+C8</f>
        <v>16743</v>
      </c>
      <c r="E8" s="136"/>
      <c r="F8" s="136"/>
      <c r="G8" s="136"/>
      <c r="H8" s="136"/>
    </row>
    <row r="9" spans="1:8" ht="15" customHeight="1" x14ac:dyDescent="0.2">
      <c r="B9" s="135" t="s">
        <v>889</v>
      </c>
      <c r="C9" s="136">
        <v>74535</v>
      </c>
      <c r="D9" s="136">
        <f>+C9</f>
        <v>74535</v>
      </c>
      <c r="E9" s="136"/>
      <c r="F9" s="136"/>
      <c r="G9" s="136"/>
      <c r="H9" s="136"/>
    </row>
    <row r="10" spans="1:8" ht="15" customHeight="1" x14ac:dyDescent="0.2">
      <c r="B10" s="135" t="s">
        <v>890</v>
      </c>
      <c r="C10" s="136">
        <v>34619</v>
      </c>
      <c r="D10" s="136"/>
      <c r="E10" s="136"/>
      <c r="F10" s="136"/>
      <c r="G10" s="136">
        <f>+C10</f>
        <v>34619</v>
      </c>
      <c r="H10" s="136"/>
    </row>
    <row r="11" spans="1:8" ht="15" customHeight="1" x14ac:dyDescent="0.2">
      <c r="B11" s="135" t="s">
        <v>891</v>
      </c>
      <c r="C11" s="136">
        <v>3018</v>
      </c>
      <c r="D11" s="136">
        <v>1735</v>
      </c>
      <c r="E11" s="136"/>
      <c r="F11" s="136"/>
      <c r="G11" s="136">
        <v>94</v>
      </c>
      <c r="H11" s="136">
        <v>1189</v>
      </c>
    </row>
    <row r="12" spans="1:8" ht="15" customHeight="1" x14ac:dyDescent="0.2">
      <c r="B12" s="135" t="s">
        <v>892</v>
      </c>
      <c r="C12" s="136">
        <v>164</v>
      </c>
      <c r="D12" s="136">
        <f>+C12</f>
        <v>164</v>
      </c>
      <c r="E12" s="136"/>
      <c r="F12" s="136"/>
      <c r="G12" s="136"/>
      <c r="H12" s="136"/>
    </row>
    <row r="13" spans="1:8" ht="15" customHeight="1" x14ac:dyDescent="0.2">
      <c r="B13" s="135" t="s">
        <v>893</v>
      </c>
      <c r="C13" s="136">
        <v>22903</v>
      </c>
      <c r="D13" s="136"/>
      <c r="E13" s="136"/>
      <c r="F13" s="136"/>
      <c r="G13" s="136"/>
      <c r="H13" s="136">
        <f>+C13</f>
        <v>22903</v>
      </c>
    </row>
    <row r="14" spans="1:8" ht="15" customHeight="1" x14ac:dyDescent="0.2">
      <c r="B14" s="135" t="s">
        <v>894</v>
      </c>
      <c r="C14" s="136">
        <v>8333</v>
      </c>
      <c r="D14" s="136">
        <v>2306</v>
      </c>
      <c r="E14" s="136">
        <v>5687</v>
      </c>
      <c r="F14" s="136"/>
      <c r="G14" s="136">
        <v>244</v>
      </c>
      <c r="H14" s="136">
        <v>96</v>
      </c>
    </row>
    <row r="15" spans="1:8" ht="15" customHeight="1" x14ac:dyDescent="0.2">
      <c r="B15" s="121" t="s">
        <v>760</v>
      </c>
      <c r="C15" s="137">
        <f>SUM(C6:C14)</f>
        <v>185101</v>
      </c>
      <c r="D15" s="137">
        <f>SUM(D6:D14)</f>
        <v>120269</v>
      </c>
      <c r="E15" s="137">
        <f>SUM(E6:E14)</f>
        <v>5687</v>
      </c>
      <c r="F15" s="138"/>
      <c r="G15" s="137">
        <f>SUM(G6:G14)</f>
        <v>34957</v>
      </c>
      <c r="H15" s="137">
        <f>SUM(H6:H14)</f>
        <v>24188</v>
      </c>
    </row>
    <row r="16" spans="1:8" ht="15" customHeight="1" x14ac:dyDescent="0.2">
      <c r="B16" s="133" t="s">
        <v>895</v>
      </c>
      <c r="C16" s="139"/>
      <c r="D16" s="139"/>
      <c r="E16" s="139"/>
      <c r="F16" s="139"/>
      <c r="G16" s="139"/>
      <c r="H16" s="139"/>
    </row>
    <row r="17" spans="2:9" ht="15" customHeight="1" x14ac:dyDescent="0.2">
      <c r="B17" s="135" t="s">
        <v>896</v>
      </c>
      <c r="C17" s="136">
        <v>6395</v>
      </c>
      <c r="D17" s="136">
        <v>3485</v>
      </c>
      <c r="E17" s="136"/>
      <c r="F17" s="136"/>
      <c r="G17" s="136"/>
      <c r="H17" s="136"/>
    </row>
    <row r="18" spans="2:9" ht="15" customHeight="1" x14ac:dyDescent="0.2">
      <c r="B18" s="135" t="s">
        <v>897</v>
      </c>
      <c r="C18" s="136">
        <v>111651</v>
      </c>
      <c r="D18" s="136">
        <v>3299</v>
      </c>
      <c r="E18" s="136"/>
      <c r="F18" s="136"/>
      <c r="G18" s="136"/>
      <c r="H18" s="136"/>
      <c r="I18" s="14" t="s">
        <v>2</v>
      </c>
    </row>
    <row r="19" spans="2:9" ht="15" customHeight="1" x14ac:dyDescent="0.2">
      <c r="B19" s="135" t="s">
        <v>898</v>
      </c>
      <c r="C19" s="136">
        <v>22903</v>
      </c>
      <c r="D19" s="136"/>
      <c r="E19" s="136"/>
      <c r="F19" s="136"/>
      <c r="G19" s="136"/>
      <c r="H19" s="136"/>
    </row>
    <row r="20" spans="2:9" ht="15" customHeight="1" x14ac:dyDescent="0.2">
      <c r="B20" s="135" t="s">
        <v>899</v>
      </c>
      <c r="C20" s="136">
        <v>11161</v>
      </c>
      <c r="D20" s="136"/>
      <c r="E20" s="136"/>
      <c r="F20" s="136"/>
      <c r="G20" s="136"/>
      <c r="H20" s="136"/>
    </row>
    <row r="21" spans="2:9" ht="15" customHeight="1" x14ac:dyDescent="0.2">
      <c r="B21" s="135" t="s">
        <v>900</v>
      </c>
      <c r="C21" s="136">
        <v>16126</v>
      </c>
      <c r="D21" s="136"/>
      <c r="E21" s="136">
        <v>4999</v>
      </c>
      <c r="F21" s="136"/>
      <c r="G21" s="136"/>
      <c r="H21" s="136"/>
    </row>
    <row r="22" spans="2:9" ht="15" customHeight="1" x14ac:dyDescent="0.2">
      <c r="B22" s="135" t="s">
        <v>901</v>
      </c>
      <c r="C22" s="136">
        <v>1117</v>
      </c>
      <c r="D22" s="136"/>
      <c r="E22" s="136"/>
      <c r="F22" s="136"/>
      <c r="G22" s="136"/>
      <c r="H22" s="136"/>
    </row>
    <row r="23" spans="2:9" ht="15" customHeight="1" x14ac:dyDescent="0.2">
      <c r="B23" s="135" t="s">
        <v>902</v>
      </c>
      <c r="C23" s="136">
        <v>15748</v>
      </c>
      <c r="D23" s="136"/>
      <c r="E23" s="136"/>
      <c r="F23" s="136"/>
      <c r="G23" s="136"/>
      <c r="H23" s="136"/>
    </row>
    <row r="24" spans="2:9" ht="15" customHeight="1" x14ac:dyDescent="0.2">
      <c r="B24" s="121" t="s">
        <v>761</v>
      </c>
      <c r="C24" s="137">
        <f>SUM(C17:C23)</f>
        <v>185101</v>
      </c>
      <c r="D24" s="137">
        <f>SUM(D17:D23)</f>
        <v>6784</v>
      </c>
      <c r="E24" s="137">
        <f>SUM(E17:E23)</f>
        <v>4999</v>
      </c>
      <c r="F24" s="138"/>
      <c r="G24" s="137"/>
      <c r="H24" s="137"/>
    </row>
    <row r="25" spans="2:9" x14ac:dyDescent="0.2">
      <c r="B25" s="92"/>
      <c r="C25" s="92"/>
      <c r="D25" s="92"/>
      <c r="E25" s="92"/>
      <c r="F25" s="92"/>
      <c r="G25" s="92"/>
      <c r="H25" s="92"/>
    </row>
    <row r="26" spans="2:9" x14ac:dyDescent="0.2">
      <c r="B26" s="848" t="s">
        <v>903</v>
      </c>
      <c r="C26" s="848"/>
      <c r="D26" s="848"/>
      <c r="E26" s="848"/>
      <c r="F26" s="848"/>
      <c r="G26" s="848"/>
      <c r="H26" s="848"/>
    </row>
  </sheetData>
  <mergeCells count="4">
    <mergeCell ref="B2:H2"/>
    <mergeCell ref="C3:C4"/>
    <mergeCell ref="D3:H3"/>
    <mergeCell ref="B26:H26"/>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FE5CD-4582-4BCB-9B09-25008B6D1EE1}">
  <dimension ref="A1:H15"/>
  <sheetViews>
    <sheetView workbookViewId="0"/>
  </sheetViews>
  <sheetFormatPr defaultColWidth="9" defaultRowHeight="12.75" x14ac:dyDescent="0.2"/>
  <cols>
    <col min="1" max="1" width="3.625" style="14" customWidth="1"/>
    <col min="2" max="2" width="9" style="14"/>
    <col min="3" max="3" width="45.25" style="14" customWidth="1"/>
    <col min="4" max="4" width="14.75" style="14" customWidth="1"/>
    <col min="5" max="16384" width="9" style="14"/>
  </cols>
  <sheetData>
    <row r="1" spans="1:8" ht="21" customHeight="1" x14ac:dyDescent="0.2"/>
    <row r="2" spans="1:8" ht="48" customHeight="1" x14ac:dyDescent="0.2">
      <c r="A2" s="217"/>
      <c r="B2" s="846" t="s">
        <v>91</v>
      </c>
      <c r="C2" s="846"/>
      <c r="D2" s="846"/>
      <c r="E2" s="846"/>
      <c r="F2" s="846"/>
      <c r="G2" s="846"/>
      <c r="H2" s="846"/>
    </row>
    <row r="3" spans="1:8" ht="38.25" customHeight="1" x14ac:dyDescent="0.2">
      <c r="A3" s="218"/>
      <c r="B3" s="468" t="s">
        <v>1489</v>
      </c>
      <c r="C3" s="129"/>
      <c r="D3" s="131" t="s">
        <v>9</v>
      </c>
      <c r="E3" s="219"/>
      <c r="F3" s="219"/>
      <c r="G3" s="219"/>
      <c r="H3" s="219"/>
    </row>
    <row r="4" spans="1:8" ht="15" customHeight="1" x14ac:dyDescent="0.2">
      <c r="A4" s="218"/>
      <c r="B4" s="106"/>
      <c r="C4" s="135" t="s">
        <v>92</v>
      </c>
      <c r="D4" s="482"/>
      <c r="E4" s="219"/>
      <c r="F4" s="219"/>
      <c r="G4" s="219"/>
      <c r="H4" s="219"/>
    </row>
    <row r="5" spans="1:8" ht="15" customHeight="1" x14ac:dyDescent="0.2">
      <c r="A5" s="218"/>
      <c r="B5" s="106">
        <v>1</v>
      </c>
      <c r="C5" s="483" t="s">
        <v>93</v>
      </c>
      <c r="D5" s="484">
        <v>5708.7083299701881</v>
      </c>
      <c r="E5" s="219"/>
      <c r="F5" s="219"/>
      <c r="G5" s="219"/>
      <c r="H5" s="219"/>
    </row>
    <row r="6" spans="1:8" ht="15" customHeight="1" x14ac:dyDescent="0.2">
      <c r="A6" s="218"/>
      <c r="B6" s="106">
        <v>2</v>
      </c>
      <c r="C6" s="483" t="s">
        <v>94</v>
      </c>
      <c r="D6" s="484">
        <v>337.79842293000002</v>
      </c>
      <c r="E6" s="219"/>
      <c r="F6" s="219"/>
      <c r="G6" s="219"/>
      <c r="H6" s="219"/>
    </row>
    <row r="7" spans="1:8" ht="15" customHeight="1" x14ac:dyDescent="0.2">
      <c r="A7" s="218"/>
      <c r="B7" s="106">
        <v>3</v>
      </c>
      <c r="C7" s="483" t="s">
        <v>95</v>
      </c>
      <c r="D7" s="485"/>
      <c r="E7" s="219"/>
      <c r="F7" s="219"/>
      <c r="G7" s="219"/>
      <c r="H7" s="219"/>
    </row>
    <row r="8" spans="1:8" ht="15" customHeight="1" x14ac:dyDescent="0.2">
      <c r="A8" s="218"/>
      <c r="B8" s="106">
        <v>4</v>
      </c>
      <c r="C8" s="483" t="s">
        <v>96</v>
      </c>
      <c r="D8" s="485"/>
      <c r="E8" s="219"/>
      <c r="F8" s="219"/>
      <c r="G8" s="219"/>
      <c r="H8" s="219"/>
    </row>
    <row r="9" spans="1:8" ht="15" customHeight="1" x14ac:dyDescent="0.2">
      <c r="A9" s="218"/>
      <c r="B9" s="106"/>
      <c r="C9" s="135" t="s">
        <v>97</v>
      </c>
      <c r="D9" s="482"/>
      <c r="E9" s="219"/>
      <c r="F9" s="219"/>
      <c r="G9" s="219"/>
      <c r="H9" s="219"/>
    </row>
    <row r="10" spans="1:8" ht="15" customHeight="1" x14ac:dyDescent="0.2">
      <c r="A10" s="218"/>
      <c r="B10" s="106">
        <v>5</v>
      </c>
      <c r="C10" s="483" t="s">
        <v>98</v>
      </c>
      <c r="D10" s="485"/>
      <c r="E10" s="219"/>
      <c r="F10" s="219"/>
      <c r="G10" s="219"/>
      <c r="H10" s="219"/>
    </row>
    <row r="11" spans="1:8" ht="15" customHeight="1" x14ac:dyDescent="0.2">
      <c r="A11" s="106"/>
      <c r="B11" s="106">
        <v>6</v>
      </c>
      <c r="C11" s="483" t="s">
        <v>99</v>
      </c>
      <c r="D11" s="485"/>
      <c r="E11" s="450"/>
      <c r="F11" s="450"/>
      <c r="G11" s="450"/>
      <c r="H11" s="450"/>
    </row>
    <row r="12" spans="1:8" ht="15" customHeight="1" x14ac:dyDescent="0.2">
      <c r="A12" s="106"/>
      <c r="B12" s="106">
        <v>7</v>
      </c>
      <c r="C12" s="483" t="s">
        <v>100</v>
      </c>
      <c r="D12" s="485"/>
      <c r="E12" s="92"/>
      <c r="F12" s="92"/>
      <c r="G12" s="92"/>
      <c r="H12" s="92"/>
    </row>
    <row r="13" spans="1:8" ht="15" customHeight="1" x14ac:dyDescent="0.2">
      <c r="A13" s="486"/>
      <c r="B13" s="106">
        <v>8</v>
      </c>
      <c r="C13" s="135" t="s">
        <v>101</v>
      </c>
      <c r="D13" s="487" t="s">
        <v>2</v>
      </c>
    </row>
    <row r="14" spans="1:8" ht="15" customHeight="1" thickBot="1" x14ac:dyDescent="0.25">
      <c r="A14" s="106"/>
      <c r="B14" s="453">
        <v>9</v>
      </c>
      <c r="C14" s="488" t="s">
        <v>83</v>
      </c>
      <c r="D14" s="489">
        <f>SUM(D5:D13)</f>
        <v>6046.5067529001881</v>
      </c>
    </row>
    <row r="15" spans="1:8" x14ac:dyDescent="0.2">
      <c r="B15" s="92"/>
      <c r="C15" s="92"/>
      <c r="D15" s="92"/>
    </row>
  </sheetData>
  <mergeCells count="1">
    <mergeCell ref="B2:H2"/>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96780-F26F-43EA-A6E9-5CE45E9BF73E}">
  <dimension ref="A1:L10"/>
  <sheetViews>
    <sheetView workbookViewId="0">
      <selection activeCell="E6" sqref="E6"/>
    </sheetView>
  </sheetViews>
  <sheetFormatPr defaultColWidth="9" defaultRowHeight="12.75" x14ac:dyDescent="0.2"/>
  <cols>
    <col min="1" max="1" width="3.625" style="14" customWidth="1"/>
    <col min="2" max="2" width="21.875" style="14" customWidth="1"/>
    <col min="3" max="3" width="45.25" style="14" customWidth="1"/>
    <col min="4" max="8" width="14.625" style="14" customWidth="1"/>
    <col min="9" max="16384" width="9" style="14"/>
  </cols>
  <sheetData>
    <row r="1" spans="1:12" ht="21" customHeight="1" x14ac:dyDescent="0.2"/>
    <row r="2" spans="1:12" ht="48" customHeight="1" x14ac:dyDescent="0.2">
      <c r="A2" s="217"/>
      <c r="B2" s="846" t="s">
        <v>1119</v>
      </c>
      <c r="C2" s="846"/>
      <c r="D2" s="846"/>
      <c r="E2" s="846"/>
      <c r="F2" s="846"/>
      <c r="G2" s="846"/>
      <c r="H2" s="846"/>
      <c r="I2" s="846"/>
      <c r="J2" s="846"/>
      <c r="K2" s="846"/>
      <c r="L2" s="846"/>
    </row>
    <row r="3" spans="1:12" ht="38.25" customHeight="1" x14ac:dyDescent="0.2">
      <c r="A3" s="218"/>
      <c r="B3" s="132" t="s">
        <v>1489</v>
      </c>
      <c r="C3" s="490" t="s">
        <v>1121</v>
      </c>
      <c r="D3" s="852" t="s">
        <v>1127</v>
      </c>
      <c r="E3" s="845"/>
      <c r="F3" s="853"/>
      <c r="G3" s="871" t="s">
        <v>371</v>
      </c>
      <c r="H3" s="847" t="s">
        <v>1128</v>
      </c>
      <c r="I3" s="219"/>
      <c r="J3" s="219"/>
      <c r="K3" s="219"/>
      <c r="L3" s="219"/>
    </row>
    <row r="4" spans="1:12" ht="38.25" customHeight="1" x14ac:dyDescent="0.2">
      <c r="A4" s="218"/>
      <c r="B4" s="132"/>
      <c r="C4" s="490"/>
      <c r="D4" s="491" t="s">
        <v>1226</v>
      </c>
      <c r="E4" s="492" t="s">
        <v>1227</v>
      </c>
      <c r="F4" s="492" t="s">
        <v>1228</v>
      </c>
      <c r="G4" s="871"/>
      <c r="H4" s="847"/>
      <c r="I4" s="219"/>
      <c r="J4" s="219"/>
      <c r="K4" s="219"/>
      <c r="L4" s="219"/>
    </row>
    <row r="5" spans="1:12" ht="15" customHeight="1" x14ac:dyDescent="0.2">
      <c r="A5" s="218"/>
      <c r="B5" s="223">
        <v>1</v>
      </c>
      <c r="C5" s="135" t="s">
        <v>1122</v>
      </c>
      <c r="D5" s="135"/>
      <c r="E5" s="135"/>
      <c r="F5" s="135"/>
      <c r="G5" s="135"/>
      <c r="H5" s="485"/>
      <c r="I5" s="219"/>
      <c r="J5" s="219"/>
      <c r="K5" s="219"/>
      <c r="L5" s="219"/>
    </row>
    <row r="6" spans="1:12" ht="24" x14ac:dyDescent="0.2">
      <c r="A6" s="218"/>
      <c r="B6" s="223">
        <v>2</v>
      </c>
      <c r="C6" s="135" t="s">
        <v>1123</v>
      </c>
      <c r="D6" s="484">
        <v>656.57892760860034</v>
      </c>
      <c r="E6" s="484">
        <v>755.90013685740041</v>
      </c>
      <c r="F6" s="484">
        <v>1047.5467202399998</v>
      </c>
      <c r="G6" s="484">
        <v>820.00859490200025</v>
      </c>
      <c r="H6" s="484">
        <v>10250.107436275002</v>
      </c>
      <c r="I6" s="219"/>
      <c r="J6" s="219"/>
      <c r="K6" s="219"/>
      <c r="L6" s="219"/>
    </row>
    <row r="7" spans="1:12" ht="15" customHeight="1" x14ac:dyDescent="0.2">
      <c r="A7" s="218"/>
      <c r="B7" s="223">
        <v>3</v>
      </c>
      <c r="C7" s="493" t="s">
        <v>1124</v>
      </c>
      <c r="D7" s="484">
        <v>656.57892760860034</v>
      </c>
      <c r="E7" s="484">
        <v>755.90013685740041</v>
      </c>
      <c r="F7" s="484">
        <v>1047.5467202399998</v>
      </c>
      <c r="G7" s="494"/>
      <c r="H7" s="495"/>
      <c r="I7" s="219"/>
      <c r="J7" s="219"/>
      <c r="K7" s="219"/>
      <c r="L7" s="219"/>
    </row>
    <row r="8" spans="1:12" ht="15" customHeight="1" x14ac:dyDescent="0.2">
      <c r="A8" s="218"/>
      <c r="B8" s="223">
        <v>4</v>
      </c>
      <c r="C8" s="493" t="s">
        <v>1125</v>
      </c>
      <c r="D8" s="496"/>
      <c r="E8" s="484"/>
      <c r="F8" s="484"/>
      <c r="G8" s="494"/>
      <c r="H8" s="497"/>
      <c r="I8" s="219"/>
      <c r="J8" s="219"/>
      <c r="K8" s="219"/>
      <c r="L8" s="219"/>
    </row>
    <row r="9" spans="1:12" ht="24.75" thickBot="1" x14ac:dyDescent="0.25">
      <c r="A9" s="218"/>
      <c r="B9" s="214">
        <v>5</v>
      </c>
      <c r="C9" s="498" t="s">
        <v>1126</v>
      </c>
      <c r="D9" s="498"/>
      <c r="E9" s="498"/>
      <c r="F9" s="498"/>
      <c r="G9" s="498"/>
      <c r="H9" s="499"/>
      <c r="I9" s="219"/>
      <c r="J9" s="219"/>
      <c r="K9" s="219"/>
      <c r="L9" s="219"/>
    </row>
    <row r="10" spans="1:12" x14ac:dyDescent="0.2">
      <c r="B10" s="173"/>
      <c r="C10" s="92"/>
      <c r="D10" s="92"/>
      <c r="E10" s="92"/>
      <c r="F10" s="92"/>
      <c r="G10" s="92"/>
      <c r="H10" s="92"/>
    </row>
  </sheetData>
  <mergeCells count="4">
    <mergeCell ref="B2:L2"/>
    <mergeCell ref="D3:F3"/>
    <mergeCell ref="G3:G4"/>
    <mergeCell ref="H3:H4"/>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9E8D2-2656-47FB-BB48-C4897E14CADD}">
  <dimension ref="B1:J31"/>
  <sheetViews>
    <sheetView showGridLines="0" workbookViewId="0">
      <selection activeCell="H10" sqref="H10"/>
    </sheetView>
  </sheetViews>
  <sheetFormatPr defaultRowHeight="12.75" x14ac:dyDescent="0.2"/>
  <cols>
    <col min="1" max="1" width="3.25" style="150" customWidth="1"/>
    <col min="2" max="2" width="40.875" style="150" customWidth="1"/>
    <col min="3" max="10" width="15.5" style="150" customWidth="1"/>
    <col min="11" max="16384" width="9" style="150"/>
  </cols>
  <sheetData>
    <row r="1" spans="2:10" ht="21" customHeight="1" x14ac:dyDescent="0.2"/>
    <row r="2" spans="2:10" ht="48" customHeight="1" x14ac:dyDescent="0.2">
      <c r="B2" s="152" t="s">
        <v>844</v>
      </c>
      <c r="C2" s="152"/>
      <c r="D2" s="152"/>
      <c r="E2" s="152"/>
      <c r="F2" s="152"/>
      <c r="G2" s="152"/>
      <c r="H2" s="152"/>
      <c r="I2" s="152"/>
      <c r="J2" s="152"/>
    </row>
    <row r="3" spans="2:10" ht="24.75" customHeight="1" x14ac:dyDescent="0.2">
      <c r="B3" s="895" t="s">
        <v>1489</v>
      </c>
      <c r="C3" s="897" t="s">
        <v>850</v>
      </c>
      <c r="D3" s="898"/>
      <c r="E3" s="897" t="s">
        <v>851</v>
      </c>
      <c r="F3" s="898"/>
      <c r="G3" s="897" t="s">
        <v>852</v>
      </c>
      <c r="H3" s="898"/>
      <c r="I3" s="899" t="s">
        <v>853</v>
      </c>
      <c r="J3" s="900"/>
    </row>
    <row r="4" spans="2:10" ht="36" x14ac:dyDescent="0.2">
      <c r="B4" s="896"/>
      <c r="C4" s="500"/>
      <c r="D4" s="386" t="s">
        <v>854</v>
      </c>
      <c r="E4" s="501"/>
      <c r="F4" s="386" t="s">
        <v>854</v>
      </c>
      <c r="G4" s="501"/>
      <c r="H4" s="386" t="s">
        <v>855</v>
      </c>
      <c r="I4" s="501"/>
      <c r="J4" s="386" t="s">
        <v>855</v>
      </c>
    </row>
    <row r="5" spans="2:10" ht="15" customHeight="1" x14ac:dyDescent="0.2">
      <c r="B5" s="502" t="s">
        <v>1093</v>
      </c>
      <c r="C5" s="503">
        <v>9982.5424371781701</v>
      </c>
      <c r="D5" s="503">
        <v>3639.4435293313427</v>
      </c>
      <c r="E5" s="502"/>
      <c r="F5" s="502" t="s">
        <v>2</v>
      </c>
      <c r="G5" s="503">
        <v>168756.53747604645</v>
      </c>
      <c r="H5" s="503">
        <v>25257.19168286397</v>
      </c>
      <c r="I5" s="502"/>
      <c r="J5" s="502"/>
    </row>
    <row r="6" spans="2:10" ht="15" customHeight="1" x14ac:dyDescent="0.2">
      <c r="B6" s="504" t="s">
        <v>856</v>
      </c>
      <c r="C6" s="503">
        <v>0</v>
      </c>
      <c r="D6" s="503">
        <v>0</v>
      </c>
      <c r="E6" s="502"/>
      <c r="F6" s="502" t="s">
        <v>2</v>
      </c>
      <c r="G6" s="503">
        <v>17712.297345775001</v>
      </c>
      <c r="H6" s="503">
        <v>0</v>
      </c>
      <c r="I6" s="502"/>
      <c r="J6" s="502"/>
    </row>
    <row r="7" spans="2:10" ht="15" customHeight="1" x14ac:dyDescent="0.2">
      <c r="B7" s="504" t="s">
        <v>857</v>
      </c>
      <c r="C7" s="503">
        <v>3460.0749520411523</v>
      </c>
      <c r="D7" s="503">
        <v>3377.6353966711522</v>
      </c>
      <c r="E7" s="503">
        <v>3458.2277582911524</v>
      </c>
      <c r="F7" s="503">
        <v>3377.6353966711522</v>
      </c>
      <c r="G7" s="503">
        <v>33959.002206698162</v>
      </c>
      <c r="H7" s="503">
        <v>23707.838286590773</v>
      </c>
      <c r="I7" s="503">
        <v>31824.772161552588</v>
      </c>
      <c r="J7" s="503">
        <v>23707.838286590773</v>
      </c>
    </row>
    <row r="8" spans="2:10" ht="15" customHeight="1" x14ac:dyDescent="0.2">
      <c r="B8" s="504" t="s">
        <v>858</v>
      </c>
      <c r="C8" s="503">
        <v>3455.5680448486528</v>
      </c>
      <c r="D8" s="503">
        <v>3373.1284894786527</v>
      </c>
      <c r="E8" s="503">
        <v>3453.7208510986529</v>
      </c>
      <c r="F8" s="503">
        <v>3373.1284894786527</v>
      </c>
      <c r="G8" s="503">
        <v>26458.666696284185</v>
      </c>
      <c r="H8" s="503">
        <v>21439.952568243272</v>
      </c>
      <c r="I8" s="503">
        <v>26458.666696284185</v>
      </c>
      <c r="J8" s="503">
        <v>21439.952568243272</v>
      </c>
    </row>
    <row r="9" spans="2:10" ht="15" customHeight="1" x14ac:dyDescent="0.2">
      <c r="B9" s="504" t="s">
        <v>1094</v>
      </c>
      <c r="C9" s="503">
        <v>0</v>
      </c>
      <c r="D9" s="503">
        <v>0</v>
      </c>
      <c r="E9" s="503">
        <v>0</v>
      </c>
      <c r="F9" s="503">
        <v>0</v>
      </c>
      <c r="G9" s="503">
        <v>0</v>
      </c>
      <c r="H9" s="503">
        <v>0</v>
      </c>
      <c r="I9" s="503">
        <v>0</v>
      </c>
      <c r="J9" s="503">
        <v>0</v>
      </c>
    </row>
    <row r="10" spans="2:10" ht="15" customHeight="1" x14ac:dyDescent="0.2">
      <c r="B10" s="504" t="s">
        <v>859</v>
      </c>
      <c r="C10" s="503">
        <v>0</v>
      </c>
      <c r="D10" s="503">
        <v>0</v>
      </c>
      <c r="E10" s="503">
        <v>0</v>
      </c>
      <c r="F10" s="503">
        <v>0</v>
      </c>
      <c r="G10" s="503">
        <v>1052.23696247</v>
      </c>
      <c r="H10" s="503">
        <v>841.18841483999995</v>
      </c>
      <c r="I10" s="503">
        <v>1052.23696247</v>
      </c>
      <c r="J10" s="503">
        <v>841.18841483999995</v>
      </c>
    </row>
    <row r="11" spans="2:10" ht="15" customHeight="1" x14ac:dyDescent="0.2">
      <c r="B11" s="504" t="s">
        <v>860</v>
      </c>
      <c r="C11" s="503">
        <v>0</v>
      </c>
      <c r="D11" s="503">
        <v>0</v>
      </c>
      <c r="E11" s="503">
        <v>0</v>
      </c>
      <c r="F11" s="503">
        <v>0</v>
      </c>
      <c r="G11" s="503">
        <v>4110.5446632324974</v>
      </c>
      <c r="H11" s="503">
        <v>1423.9323287774998</v>
      </c>
      <c r="I11" s="503">
        <v>4110.5446632324974</v>
      </c>
      <c r="J11" s="503">
        <v>1423.9323287774998</v>
      </c>
    </row>
    <row r="12" spans="2:10" ht="15" customHeight="1" x14ac:dyDescent="0.2">
      <c r="B12" s="504" t="s">
        <v>861</v>
      </c>
      <c r="C12" s="503">
        <v>0</v>
      </c>
      <c r="D12" s="503">
        <v>0</v>
      </c>
      <c r="E12" s="503">
        <v>0</v>
      </c>
      <c r="F12" s="503">
        <v>0</v>
      </c>
      <c r="G12" s="503">
        <v>348.84216059000005</v>
      </c>
      <c r="H12" s="503">
        <v>0.33089201500000004</v>
      </c>
      <c r="I12" s="503">
        <v>323.65201489250006</v>
      </c>
      <c r="J12" s="503">
        <v>0.33089201500000004</v>
      </c>
    </row>
    <row r="13" spans="2:10" ht="15" customHeight="1" thickBot="1" x14ac:dyDescent="0.25">
      <c r="B13" s="505" t="s">
        <v>862</v>
      </c>
      <c r="C13" s="506">
        <v>6058.2091088046882</v>
      </c>
      <c r="D13" s="506">
        <v>0</v>
      </c>
      <c r="E13" s="507"/>
      <c r="F13" s="507" t="s">
        <v>2</v>
      </c>
      <c r="G13" s="506">
        <v>117859.59933550826</v>
      </c>
      <c r="H13" s="506">
        <v>0</v>
      </c>
      <c r="I13" s="507"/>
      <c r="J13" s="507" t="s">
        <v>2</v>
      </c>
    </row>
    <row r="14" spans="2:10" x14ac:dyDescent="0.2">
      <c r="B14" s="508"/>
      <c r="C14" s="508"/>
      <c r="D14" s="508"/>
      <c r="E14" s="508"/>
      <c r="F14" s="508"/>
      <c r="G14" s="508"/>
      <c r="H14" s="508"/>
      <c r="I14" s="508"/>
      <c r="J14" s="508"/>
    </row>
    <row r="15" spans="2:10" x14ac:dyDescent="0.2">
      <c r="B15" s="508"/>
      <c r="C15" s="508"/>
      <c r="D15" s="508"/>
      <c r="E15" s="508"/>
      <c r="F15" s="508"/>
      <c r="G15" s="508"/>
      <c r="H15" s="508"/>
      <c r="I15" s="508"/>
      <c r="J15" s="508"/>
    </row>
    <row r="16" spans="2:10" x14ac:dyDescent="0.2">
      <c r="B16" s="508"/>
      <c r="C16" s="508"/>
      <c r="D16" s="508"/>
      <c r="E16" s="508"/>
      <c r="F16" s="508"/>
      <c r="G16" s="508"/>
      <c r="H16" s="509"/>
      <c r="I16" s="508"/>
      <c r="J16" s="508"/>
    </row>
    <row r="17" spans="2:10" x14ac:dyDescent="0.2">
      <c r="B17" s="508"/>
      <c r="C17" s="508"/>
      <c r="D17" s="508"/>
      <c r="E17" s="508"/>
      <c r="F17" s="508"/>
      <c r="G17" s="508"/>
      <c r="H17" s="510"/>
      <c r="I17" s="510"/>
      <c r="J17" s="510"/>
    </row>
    <row r="18" spans="2:10" x14ac:dyDescent="0.2">
      <c r="B18" s="511"/>
      <c r="C18" s="508"/>
      <c r="D18" s="508"/>
      <c r="E18" s="508"/>
      <c r="F18" s="508"/>
      <c r="G18" s="508"/>
      <c r="H18" s="510"/>
      <c r="I18" s="510"/>
      <c r="J18" s="510"/>
    </row>
    <row r="19" spans="2:10" x14ac:dyDescent="0.2">
      <c r="B19" s="511"/>
      <c r="C19" s="508"/>
      <c r="D19" s="508"/>
      <c r="E19" s="508"/>
      <c r="F19" s="508"/>
      <c r="G19" s="508"/>
      <c r="H19" s="510"/>
      <c r="I19" s="510"/>
      <c r="J19" s="510"/>
    </row>
    <row r="20" spans="2:10" x14ac:dyDescent="0.2">
      <c r="H20" s="510"/>
      <c r="I20" s="510"/>
      <c r="J20" s="510"/>
    </row>
    <row r="21" spans="2:10" x14ac:dyDescent="0.2">
      <c r="H21" s="510"/>
      <c r="I21" s="510"/>
      <c r="J21" s="510"/>
    </row>
    <row r="22" spans="2:10" x14ac:dyDescent="0.2">
      <c r="H22" s="510"/>
      <c r="I22" s="510"/>
      <c r="J22" s="510"/>
    </row>
    <row r="23" spans="2:10" x14ac:dyDescent="0.2">
      <c r="H23" s="510"/>
      <c r="I23" s="510"/>
      <c r="J23" s="510"/>
    </row>
    <row r="24" spans="2:10" x14ac:dyDescent="0.2">
      <c r="H24" s="510"/>
      <c r="I24" s="510"/>
      <c r="J24" s="510"/>
    </row>
    <row r="25" spans="2:10" x14ac:dyDescent="0.2">
      <c r="H25" s="128"/>
    </row>
    <row r="26" spans="2:10" x14ac:dyDescent="0.2">
      <c r="H26" s="128"/>
    </row>
    <row r="27" spans="2:10" x14ac:dyDescent="0.2">
      <c r="H27" s="128"/>
    </row>
    <row r="28" spans="2:10" x14ac:dyDescent="0.2">
      <c r="H28" s="128"/>
    </row>
    <row r="29" spans="2:10" x14ac:dyDescent="0.2">
      <c r="H29" s="128"/>
    </row>
    <row r="30" spans="2:10" x14ac:dyDescent="0.2">
      <c r="H30" s="128"/>
    </row>
    <row r="31" spans="2:10" x14ac:dyDescent="0.2">
      <c r="H31" s="128"/>
    </row>
  </sheetData>
  <mergeCells count="5">
    <mergeCell ref="B3:B4"/>
    <mergeCell ref="C3:D3"/>
    <mergeCell ref="E3:F3"/>
    <mergeCell ref="G3:H3"/>
    <mergeCell ref="I3:J3"/>
  </mergeCells>
  <conditionalFormatting sqref="C14:D14 G14:H14">
    <cfRule type="cellIs" dxfId="132" priority="71" stopIfTrue="1" operator="lessThan">
      <formula>0</formula>
    </cfRule>
  </conditionalFormatting>
  <conditionalFormatting sqref="H9">
    <cfRule type="cellIs" dxfId="131" priority="37" stopIfTrue="1" operator="lessThan">
      <formula>0</formula>
    </cfRule>
  </conditionalFormatting>
  <conditionalFormatting sqref="G5:G13">
    <cfRule type="cellIs" dxfId="130" priority="39" stopIfTrue="1" operator="lessThan">
      <formula>0</formula>
    </cfRule>
  </conditionalFormatting>
  <conditionalFormatting sqref="C11">
    <cfRule type="cellIs" dxfId="129" priority="62" stopIfTrue="1" operator="lessThan">
      <formula>0</formula>
    </cfRule>
  </conditionalFormatting>
  <conditionalFormatting sqref="C10">
    <cfRule type="cellIs" dxfId="128" priority="63" stopIfTrue="1" operator="lessThan">
      <formula>0</formula>
    </cfRule>
  </conditionalFormatting>
  <conditionalFormatting sqref="J10">
    <cfRule type="cellIs" dxfId="127" priority="6" stopIfTrue="1" operator="lessThan">
      <formula>0</formula>
    </cfRule>
  </conditionalFormatting>
  <conditionalFormatting sqref="F9">
    <cfRule type="cellIs" dxfId="126" priority="21" stopIfTrue="1" operator="lessThan">
      <formula>0</formula>
    </cfRule>
  </conditionalFormatting>
  <conditionalFormatting sqref="J11">
    <cfRule type="cellIs" dxfId="125" priority="5" stopIfTrue="1" operator="lessThan">
      <formula>0</formula>
    </cfRule>
  </conditionalFormatting>
  <conditionalFormatting sqref="J7:J12">
    <cfRule type="cellIs" dxfId="124" priority="2" stopIfTrue="1" operator="lessThan">
      <formula>0</formula>
    </cfRule>
  </conditionalFormatting>
  <conditionalFormatting sqref="I7:I12">
    <cfRule type="cellIs" dxfId="123" priority="9" stopIfTrue="1" operator="lessThan">
      <formula>0</formula>
    </cfRule>
  </conditionalFormatting>
  <conditionalFormatting sqref="J12">
    <cfRule type="cellIs" dxfId="122" priority="4" stopIfTrue="1" operator="lessThan">
      <formula>0</formula>
    </cfRule>
  </conditionalFormatting>
  <conditionalFormatting sqref="C5:C13">
    <cfRule type="cellIs" dxfId="121" priority="57" stopIfTrue="1" operator="lessThan">
      <formula>0</formula>
    </cfRule>
  </conditionalFormatting>
  <conditionalFormatting sqref="C14">
    <cfRule type="cellIs" dxfId="120" priority="75" stopIfTrue="1" operator="lessThan">
      <formula>0</formula>
    </cfRule>
  </conditionalFormatting>
  <conditionalFormatting sqref="C12">
    <cfRule type="cellIs" dxfId="119" priority="61" stopIfTrue="1" operator="lessThan">
      <formula>0</formula>
    </cfRule>
  </conditionalFormatting>
  <conditionalFormatting sqref="C6">
    <cfRule type="cellIs" dxfId="118" priority="58" stopIfTrue="1" operator="lessThan">
      <formula>0</formula>
    </cfRule>
  </conditionalFormatting>
  <conditionalFormatting sqref="D9">
    <cfRule type="cellIs" dxfId="117" priority="55" stopIfTrue="1" operator="lessThan">
      <formula>0</formula>
    </cfRule>
  </conditionalFormatting>
  <conditionalFormatting sqref="H11">
    <cfRule type="cellIs" dxfId="116" priority="35" stopIfTrue="1" operator="lessThan">
      <formula>0</formula>
    </cfRule>
  </conditionalFormatting>
  <conditionalFormatting sqref="E7:E12">
    <cfRule type="cellIs" dxfId="115" priority="23" stopIfTrue="1" operator="lessThan">
      <formula>0</formula>
    </cfRule>
  </conditionalFormatting>
  <conditionalFormatting sqref="G6">
    <cfRule type="cellIs" dxfId="114" priority="40" stopIfTrue="1" operator="lessThan">
      <formula>0</formula>
    </cfRule>
  </conditionalFormatting>
  <conditionalFormatting sqref="G14">
    <cfRule type="cellIs" dxfId="113" priority="73" stopIfTrue="1" operator="lessThan">
      <formula>0</formula>
    </cfRule>
  </conditionalFormatting>
  <conditionalFormatting sqref="H10">
    <cfRule type="cellIs" dxfId="112" priority="36" stopIfTrue="1" operator="lessThan">
      <formula>0</formula>
    </cfRule>
  </conditionalFormatting>
  <conditionalFormatting sqref="H12">
    <cfRule type="cellIs" dxfId="111" priority="34" stopIfTrue="1" operator="lessThan">
      <formula>0</formula>
    </cfRule>
  </conditionalFormatting>
  <conditionalFormatting sqref="H14">
    <cfRule type="cellIs" dxfId="110" priority="72" stopIfTrue="1" operator="lessThan">
      <formula>0</formula>
    </cfRule>
  </conditionalFormatting>
  <conditionalFormatting sqref="I10">
    <cfRule type="cellIs" dxfId="109" priority="13" stopIfTrue="1" operator="lessThan">
      <formula>0</formula>
    </cfRule>
  </conditionalFormatting>
  <conditionalFormatting sqref="I11">
    <cfRule type="cellIs" dxfId="108" priority="12" stopIfTrue="1" operator="lessThan">
      <formula>0</formula>
    </cfRule>
  </conditionalFormatting>
  <conditionalFormatting sqref="I12">
    <cfRule type="cellIs" dxfId="107" priority="11" stopIfTrue="1" operator="lessThan">
      <formula>0</formula>
    </cfRule>
  </conditionalFormatting>
  <conditionalFormatting sqref="J9">
    <cfRule type="cellIs" dxfId="106" priority="7" stopIfTrue="1" operator="lessThan">
      <formula>0</formula>
    </cfRule>
  </conditionalFormatting>
  <conditionalFormatting sqref="D6">
    <cfRule type="cellIs" dxfId="105" priority="49" stopIfTrue="1" operator="lessThan">
      <formula>0</formula>
    </cfRule>
  </conditionalFormatting>
  <conditionalFormatting sqref="G11">
    <cfRule type="cellIs" dxfId="104" priority="44" stopIfTrue="1" operator="lessThan">
      <formula>0</formula>
    </cfRule>
  </conditionalFormatting>
  <conditionalFormatting sqref="D14">
    <cfRule type="cellIs" dxfId="103" priority="74" stopIfTrue="1" operator="lessThan">
      <formula>0</formula>
    </cfRule>
  </conditionalFormatting>
  <conditionalFormatting sqref="D5:D13">
    <cfRule type="cellIs" dxfId="102" priority="48" stopIfTrue="1" operator="lessThan">
      <formula>0</formula>
    </cfRule>
  </conditionalFormatting>
  <conditionalFormatting sqref="D10">
    <cfRule type="cellIs" dxfId="101" priority="54" stopIfTrue="1" operator="lessThan">
      <formula>0</formula>
    </cfRule>
  </conditionalFormatting>
  <conditionalFormatting sqref="F10">
    <cfRule type="cellIs" dxfId="100" priority="20" stopIfTrue="1" operator="lessThan">
      <formula>0</formula>
    </cfRule>
  </conditionalFormatting>
  <conditionalFormatting sqref="E9">
    <cfRule type="cellIs" dxfId="99" priority="28" stopIfTrue="1" operator="lessThan">
      <formula>0</formula>
    </cfRule>
  </conditionalFormatting>
  <conditionalFormatting sqref="F11">
    <cfRule type="cellIs" dxfId="98" priority="19" stopIfTrue="1" operator="lessThan">
      <formula>0</formula>
    </cfRule>
  </conditionalFormatting>
  <conditionalFormatting sqref="J5">
    <cfRule type="cellIs" dxfId="97" priority="69" stopIfTrue="1" operator="lessThan">
      <formula>0</formula>
    </cfRule>
  </conditionalFormatting>
  <conditionalFormatting sqref="I6">
    <cfRule type="cellIs" dxfId="96" priority="68" stopIfTrue="1" operator="lessThan">
      <formula>0</formula>
    </cfRule>
  </conditionalFormatting>
  <conditionalFormatting sqref="J6">
    <cfRule type="cellIs" dxfId="95" priority="67" stopIfTrue="1" operator="lessThan">
      <formula>0</formula>
    </cfRule>
  </conditionalFormatting>
  <conditionalFormatting sqref="E13:F13">
    <cfRule type="cellIs" dxfId="94" priority="66" stopIfTrue="1" operator="lessThan">
      <formula>0</formula>
    </cfRule>
  </conditionalFormatting>
  <conditionalFormatting sqref="E14:F14">
    <cfRule type="cellIs" dxfId="93" priority="77" stopIfTrue="1" operator="lessThan">
      <formula>0</formula>
    </cfRule>
  </conditionalFormatting>
  <conditionalFormatting sqref="I14:J14">
    <cfRule type="cellIs" dxfId="92" priority="76" stopIfTrue="1" operator="lessThan">
      <formula>0</formula>
    </cfRule>
  </conditionalFormatting>
  <conditionalFormatting sqref="D11">
    <cfRule type="cellIs" dxfId="91" priority="53" stopIfTrue="1" operator="lessThan">
      <formula>0</formula>
    </cfRule>
  </conditionalFormatting>
  <conditionalFormatting sqref="D12">
    <cfRule type="cellIs" dxfId="90" priority="52" stopIfTrue="1" operator="lessThan">
      <formula>0</formula>
    </cfRule>
  </conditionalFormatting>
  <conditionalFormatting sqref="G9">
    <cfRule type="cellIs" dxfId="89" priority="46" stopIfTrue="1" operator="lessThan">
      <formula>0</formula>
    </cfRule>
  </conditionalFormatting>
  <conditionalFormatting sqref="G10">
    <cfRule type="cellIs" dxfId="88" priority="45" stopIfTrue="1" operator="lessThan">
      <formula>0</formula>
    </cfRule>
  </conditionalFormatting>
  <conditionalFormatting sqref="G12">
    <cfRule type="cellIs" dxfId="87" priority="43" stopIfTrue="1" operator="lessThan">
      <formula>0</formula>
    </cfRule>
  </conditionalFormatting>
  <conditionalFormatting sqref="H6">
    <cfRule type="cellIs" dxfId="86" priority="31" stopIfTrue="1" operator="lessThan">
      <formula>0</formula>
    </cfRule>
  </conditionalFormatting>
  <conditionalFormatting sqref="H5:H13">
    <cfRule type="cellIs" dxfId="85" priority="30" stopIfTrue="1" operator="lessThan">
      <formula>0</formula>
    </cfRule>
  </conditionalFormatting>
  <conditionalFormatting sqref="E10">
    <cfRule type="cellIs" dxfId="84" priority="27" stopIfTrue="1" operator="lessThan">
      <formula>0</formula>
    </cfRule>
  </conditionalFormatting>
  <conditionalFormatting sqref="E11">
    <cfRule type="cellIs" dxfId="83" priority="26" stopIfTrue="1" operator="lessThan">
      <formula>0</formula>
    </cfRule>
  </conditionalFormatting>
  <conditionalFormatting sqref="E12">
    <cfRule type="cellIs" dxfId="82" priority="25" stopIfTrue="1" operator="lessThan">
      <formula>0</formula>
    </cfRule>
  </conditionalFormatting>
  <conditionalFormatting sqref="F12">
    <cfRule type="cellIs" dxfId="81" priority="18" stopIfTrue="1" operator="lessThan">
      <formula>0</formula>
    </cfRule>
  </conditionalFormatting>
  <conditionalFormatting sqref="F7:F12">
    <cfRule type="cellIs" dxfId="80" priority="16" stopIfTrue="1" operator="lessThan">
      <formula>0</formula>
    </cfRule>
  </conditionalFormatting>
  <conditionalFormatting sqref="I9">
    <cfRule type="cellIs" dxfId="79" priority="14" stopIfTrue="1" operator="lessThan">
      <formula>0</formula>
    </cfRule>
  </conditionalFormatting>
  <conditionalFormatting sqref="B5">
    <cfRule type="cellIs" dxfId="78" priority="1" stopIfTrue="1" operator="lessThan">
      <formula>0</formula>
    </cfRule>
  </conditionalFormatting>
  <conditionalFormatting sqref="C13">
    <cfRule type="cellIs" dxfId="77" priority="60" stopIfTrue="1" operator="lessThan">
      <formula>0</formula>
    </cfRule>
  </conditionalFormatting>
  <conditionalFormatting sqref="J8">
    <cfRule type="cellIs" dxfId="76" priority="8" stopIfTrue="1" operator="lessThan">
      <formula>0</formula>
    </cfRule>
  </conditionalFormatting>
  <conditionalFormatting sqref="J7">
    <cfRule type="cellIs" dxfId="75" priority="3" stopIfTrue="1" operator="lessThan">
      <formula>0</formula>
    </cfRule>
  </conditionalFormatting>
  <conditionalFormatting sqref="D8">
    <cfRule type="cellIs" dxfId="74" priority="56" stopIfTrue="1" operator="lessThan">
      <formula>0</formula>
    </cfRule>
  </conditionalFormatting>
  <conditionalFormatting sqref="C7">
    <cfRule type="cellIs" dxfId="73" priority="59" stopIfTrue="1" operator="lessThan">
      <formula>0</formula>
    </cfRule>
  </conditionalFormatting>
  <conditionalFormatting sqref="F7">
    <cfRule type="cellIs" dxfId="72" priority="17" stopIfTrue="1" operator="lessThan">
      <formula>0</formula>
    </cfRule>
  </conditionalFormatting>
  <conditionalFormatting sqref="F8">
    <cfRule type="cellIs" dxfId="71" priority="22" stopIfTrue="1" operator="lessThan">
      <formula>0</formula>
    </cfRule>
  </conditionalFormatting>
  <conditionalFormatting sqref="H13">
    <cfRule type="cellIs" dxfId="70" priority="33" stopIfTrue="1" operator="lessThan">
      <formula>0</formula>
    </cfRule>
  </conditionalFormatting>
  <conditionalFormatting sqref="G13">
    <cfRule type="cellIs" dxfId="69" priority="42" stopIfTrue="1" operator="lessThan">
      <formula>0</formula>
    </cfRule>
  </conditionalFormatting>
  <conditionalFormatting sqref="G7">
    <cfRule type="cellIs" dxfId="68" priority="41" stopIfTrue="1" operator="lessThan">
      <formula>0</formula>
    </cfRule>
  </conditionalFormatting>
  <conditionalFormatting sqref="H8">
    <cfRule type="cellIs" dxfId="67" priority="38" stopIfTrue="1" operator="lessThan">
      <formula>0</formula>
    </cfRule>
  </conditionalFormatting>
  <conditionalFormatting sqref="H7">
    <cfRule type="cellIs" dxfId="66" priority="32" stopIfTrue="1" operator="lessThan">
      <formula>0</formula>
    </cfRule>
  </conditionalFormatting>
  <conditionalFormatting sqref="D7">
    <cfRule type="cellIs" dxfId="65" priority="50" stopIfTrue="1" operator="lessThan">
      <formula>0</formula>
    </cfRule>
  </conditionalFormatting>
  <conditionalFormatting sqref="D13">
    <cfRule type="cellIs" dxfId="64" priority="51" stopIfTrue="1" operator="lessThan">
      <formula>0</formula>
    </cfRule>
  </conditionalFormatting>
  <conditionalFormatting sqref="I8">
    <cfRule type="cellIs" dxfId="63" priority="15" stopIfTrue="1" operator="lessThan">
      <formula>0</formula>
    </cfRule>
  </conditionalFormatting>
  <conditionalFormatting sqref="I7">
    <cfRule type="cellIs" dxfId="62" priority="10" stopIfTrue="1" operator="lessThan">
      <formula>0</formula>
    </cfRule>
  </conditionalFormatting>
  <conditionalFormatting sqref="I13:J13">
    <cfRule type="cellIs" dxfId="61" priority="65" stopIfTrue="1" operator="lessThan">
      <formula>0</formula>
    </cfRule>
  </conditionalFormatting>
  <conditionalFormatting sqref="C9">
    <cfRule type="cellIs" dxfId="60" priority="64" stopIfTrue="1" operator="lessThan">
      <formula>0</formula>
    </cfRule>
  </conditionalFormatting>
  <conditionalFormatting sqref="G8">
    <cfRule type="cellIs" dxfId="59" priority="47" stopIfTrue="1" operator="lessThan">
      <formula>0</formula>
    </cfRule>
  </conditionalFormatting>
  <conditionalFormatting sqref="E8">
    <cfRule type="cellIs" dxfId="58" priority="29" stopIfTrue="1" operator="lessThan">
      <formula>0</formula>
    </cfRule>
  </conditionalFormatting>
  <conditionalFormatting sqref="E7">
    <cfRule type="cellIs" dxfId="57" priority="24" stopIfTrue="1" operator="lessThan">
      <formula>0</formula>
    </cfRule>
  </conditionalFormatting>
  <conditionalFormatting sqref="E5:F6 I5 C8">
    <cfRule type="cellIs" dxfId="56" priority="70" stopIfTrue="1" operator="lessThan">
      <formula>0</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7933A-8312-41E7-8340-112EEB84E8F6}">
  <dimension ref="B1:G18"/>
  <sheetViews>
    <sheetView showGridLines="0" workbookViewId="0">
      <selection activeCell="C8" sqref="C8"/>
    </sheetView>
  </sheetViews>
  <sheetFormatPr defaultRowHeight="12.75" x14ac:dyDescent="0.2"/>
  <cols>
    <col min="1" max="1" width="3.25" style="150" customWidth="1"/>
    <col min="2" max="2" width="53" style="150" customWidth="1"/>
    <col min="3" max="7" width="24.875" style="150" customWidth="1"/>
    <col min="8" max="16384" width="9" style="150"/>
  </cols>
  <sheetData>
    <row r="1" spans="2:7" ht="21" customHeight="1" x14ac:dyDescent="0.2"/>
    <row r="2" spans="2:7" ht="48" customHeight="1" x14ac:dyDescent="0.2">
      <c r="B2" s="293" t="s">
        <v>845</v>
      </c>
      <c r="C2" s="293"/>
      <c r="D2" s="293"/>
      <c r="E2" s="152"/>
    </row>
    <row r="3" spans="2:7" ht="46.5" customHeight="1" x14ac:dyDescent="0.2">
      <c r="B3" s="512" t="s">
        <v>1489</v>
      </c>
      <c r="C3" s="901" t="s">
        <v>863</v>
      </c>
      <c r="D3" s="869"/>
      <c r="E3" s="901" t="s">
        <v>1527</v>
      </c>
      <c r="F3" s="902"/>
      <c r="G3" s="513"/>
    </row>
    <row r="4" spans="2:7" ht="28.5" customHeight="1" x14ac:dyDescent="0.2">
      <c r="B4" s="514" t="s">
        <v>2</v>
      </c>
      <c r="C4" s="515"/>
      <c r="D4" s="516" t="s">
        <v>864</v>
      </c>
      <c r="E4" s="515"/>
      <c r="F4" s="516" t="s">
        <v>864</v>
      </c>
      <c r="G4" s="517"/>
    </row>
    <row r="5" spans="2:7" s="162" customFormat="1" ht="15" customHeight="1" x14ac:dyDescent="0.2">
      <c r="B5" s="518" t="s">
        <v>865</v>
      </c>
      <c r="C5" s="519">
        <v>1135.5568989599997</v>
      </c>
      <c r="D5" s="519">
        <v>1126.7096295024999</v>
      </c>
      <c r="E5" s="519">
        <v>18836.625855578735</v>
      </c>
      <c r="F5" s="519">
        <v>11771.373257277502</v>
      </c>
      <c r="G5" s="172"/>
    </row>
    <row r="6" spans="2:7" s="162" customFormat="1" ht="15" customHeight="1" x14ac:dyDescent="0.2">
      <c r="B6" s="166" t="s">
        <v>866</v>
      </c>
      <c r="C6" s="503"/>
      <c r="D6" s="503"/>
      <c r="E6" s="503"/>
      <c r="F6" s="503"/>
      <c r="G6" s="503"/>
    </row>
    <row r="7" spans="2:7" s="162" customFormat="1" ht="15" customHeight="1" x14ac:dyDescent="0.2">
      <c r="B7" s="166" t="s">
        <v>856</v>
      </c>
      <c r="C7" s="503"/>
      <c r="D7" s="503"/>
      <c r="E7" s="503"/>
      <c r="F7" s="503"/>
      <c r="G7" s="503"/>
    </row>
    <row r="8" spans="2:7" ht="15" customHeight="1" x14ac:dyDescent="0.2">
      <c r="B8" s="166" t="s">
        <v>857</v>
      </c>
      <c r="C8" s="503">
        <v>1135.5568989599997</v>
      </c>
      <c r="D8" s="503">
        <v>1126.7096295024999</v>
      </c>
      <c r="E8" s="503">
        <v>12569.278907477505</v>
      </c>
      <c r="F8" s="503">
        <v>11771.373257277502</v>
      </c>
      <c r="G8" s="503"/>
    </row>
    <row r="9" spans="2:7" ht="15" customHeight="1" x14ac:dyDescent="0.2">
      <c r="B9" s="166" t="s">
        <v>858</v>
      </c>
      <c r="C9" s="503">
        <v>1135.5568989599997</v>
      </c>
      <c r="D9" s="503">
        <v>1126.7096295024999</v>
      </c>
      <c r="E9" s="503">
        <v>12565.861138297505</v>
      </c>
      <c r="F9" s="503">
        <v>11771.373257277502</v>
      </c>
      <c r="G9" s="503"/>
    </row>
    <row r="10" spans="2:7" ht="15" customHeight="1" x14ac:dyDescent="0.2">
      <c r="B10" s="166" t="s">
        <v>1094</v>
      </c>
      <c r="C10" s="503"/>
      <c r="D10" s="503"/>
      <c r="E10" s="503"/>
      <c r="F10" s="503"/>
      <c r="G10" s="503"/>
    </row>
    <row r="11" spans="2:7" ht="15" customHeight="1" x14ac:dyDescent="0.2">
      <c r="B11" s="166" t="s">
        <v>859</v>
      </c>
      <c r="C11" s="503"/>
      <c r="D11" s="503"/>
      <c r="E11" s="503">
        <v>1.70888459</v>
      </c>
      <c r="F11" s="503"/>
      <c r="G11" s="503"/>
    </row>
    <row r="12" spans="2:7" ht="15" customHeight="1" x14ac:dyDescent="0.2">
      <c r="B12" s="166" t="s">
        <v>860</v>
      </c>
      <c r="C12" s="503"/>
      <c r="D12" s="503"/>
      <c r="E12" s="503"/>
      <c r="F12" s="503"/>
      <c r="G12" s="503"/>
    </row>
    <row r="13" spans="2:7" ht="15" customHeight="1" x14ac:dyDescent="0.2">
      <c r="B13" s="166" t="s">
        <v>861</v>
      </c>
      <c r="C13" s="503"/>
      <c r="D13" s="503"/>
      <c r="E13" s="503"/>
      <c r="F13" s="503"/>
      <c r="G13" s="503"/>
    </row>
    <row r="14" spans="2:7" ht="15" customHeight="1" x14ac:dyDescent="0.2">
      <c r="B14" s="166" t="s">
        <v>867</v>
      </c>
      <c r="C14" s="503"/>
      <c r="D14" s="503"/>
      <c r="E14" s="503"/>
      <c r="F14" s="503"/>
      <c r="G14" s="503"/>
    </row>
    <row r="15" spans="2:7" ht="15" customHeight="1" x14ac:dyDescent="0.2">
      <c r="B15" s="166" t="s">
        <v>868</v>
      </c>
      <c r="C15" s="503"/>
      <c r="D15" s="503"/>
      <c r="E15" s="503">
        <v>6174.1200711223964</v>
      </c>
      <c r="F15" s="503"/>
      <c r="G15" s="503"/>
    </row>
    <row r="16" spans="2:7" ht="24" x14ac:dyDescent="0.2">
      <c r="B16" s="520" t="s">
        <v>1095</v>
      </c>
      <c r="C16" s="503"/>
      <c r="D16" s="503"/>
      <c r="E16" s="503"/>
      <c r="F16" s="503"/>
      <c r="G16" s="503"/>
    </row>
    <row r="17" spans="2:7" ht="15" customHeight="1" x14ac:dyDescent="0.2">
      <c r="B17" s="520" t="s">
        <v>1096</v>
      </c>
      <c r="C17" s="502"/>
      <c r="D17" s="502"/>
      <c r="E17" s="503"/>
      <c r="F17" s="503"/>
      <c r="G17" s="503"/>
    </row>
    <row r="18" spans="2:7" ht="15" customHeight="1" thickBot="1" x14ac:dyDescent="0.25">
      <c r="B18" s="521" t="s">
        <v>1097</v>
      </c>
      <c r="C18" s="522">
        <v>11425.917076980217</v>
      </c>
      <c r="D18" s="522">
        <v>5204.0281180811662</v>
      </c>
      <c r="E18" s="507"/>
      <c r="F18" s="507"/>
      <c r="G18" s="166"/>
    </row>
  </sheetData>
  <mergeCells count="2">
    <mergeCell ref="C3:D3"/>
    <mergeCell ref="E3:F3"/>
  </mergeCells>
  <conditionalFormatting sqref="F17:G17">
    <cfRule type="cellIs" dxfId="55" priority="5" stopIfTrue="1" operator="lessThan">
      <formula>0</formula>
    </cfRule>
  </conditionalFormatting>
  <conditionalFormatting sqref="E16">
    <cfRule type="cellIs" dxfId="54" priority="9" stopIfTrue="1" operator="lessThan">
      <formula>0</formula>
    </cfRule>
  </conditionalFormatting>
  <conditionalFormatting sqref="D18">
    <cfRule type="cellIs" dxfId="53" priority="3" stopIfTrue="1" operator="lessThan">
      <formula>0</formula>
    </cfRule>
  </conditionalFormatting>
  <conditionalFormatting sqref="F18:G18">
    <cfRule type="cellIs" dxfId="52" priority="52" stopIfTrue="1" operator="lessThan">
      <formula>0</formula>
    </cfRule>
  </conditionalFormatting>
  <conditionalFormatting sqref="C16:G16">
    <cfRule type="cellIs" dxfId="51" priority="11" stopIfTrue="1" operator="lessThan">
      <formula>0</formula>
    </cfRule>
  </conditionalFormatting>
  <conditionalFormatting sqref="F16:G16">
    <cfRule type="cellIs" dxfId="50" priority="8" stopIfTrue="1" operator="lessThan">
      <formula>0</formula>
    </cfRule>
  </conditionalFormatting>
  <conditionalFormatting sqref="D15">
    <cfRule type="cellIs" dxfId="49" priority="14" stopIfTrue="1" operator="lessThan">
      <formula>0</formula>
    </cfRule>
  </conditionalFormatting>
  <conditionalFormatting sqref="E15">
    <cfRule type="cellIs" dxfId="48" priority="13" stopIfTrue="1" operator="lessThan">
      <formula>0</formula>
    </cfRule>
  </conditionalFormatting>
  <conditionalFormatting sqref="F15:G15">
    <cfRule type="cellIs" dxfId="47" priority="12" stopIfTrue="1" operator="lessThan">
      <formula>0</formula>
    </cfRule>
  </conditionalFormatting>
  <conditionalFormatting sqref="D16">
    <cfRule type="cellIs" dxfId="46" priority="10" stopIfTrue="1" operator="lessThan">
      <formula>0</formula>
    </cfRule>
  </conditionalFormatting>
  <conditionalFormatting sqref="E17:G17">
    <cfRule type="cellIs" dxfId="45" priority="7" stopIfTrue="1" operator="lessThan">
      <formula>0</formula>
    </cfRule>
  </conditionalFormatting>
  <conditionalFormatting sqref="E17">
    <cfRule type="cellIs" dxfId="44" priority="6" stopIfTrue="1" operator="lessThan">
      <formula>0</formula>
    </cfRule>
  </conditionalFormatting>
  <conditionalFormatting sqref="D12">
    <cfRule type="cellIs" dxfId="43" priority="26" stopIfTrue="1" operator="lessThan">
      <formula>0</formula>
    </cfRule>
  </conditionalFormatting>
  <conditionalFormatting sqref="D13">
    <cfRule type="cellIs" dxfId="42" priority="22" stopIfTrue="1" operator="lessThan">
      <formula>0</formula>
    </cfRule>
  </conditionalFormatting>
  <conditionalFormatting sqref="D14">
    <cfRule type="cellIs" dxfId="41" priority="18" stopIfTrue="1" operator="lessThan">
      <formula>0</formula>
    </cfRule>
  </conditionalFormatting>
  <conditionalFormatting sqref="C17">
    <cfRule type="cellIs" dxfId="40" priority="55" stopIfTrue="1" operator="lessThan">
      <formula>0</formula>
    </cfRule>
  </conditionalFormatting>
  <conditionalFormatting sqref="E18">
    <cfRule type="cellIs" dxfId="39" priority="54" stopIfTrue="1" operator="lessThan">
      <formula>0</formula>
    </cfRule>
  </conditionalFormatting>
  <conditionalFormatting sqref="E6">
    <cfRule type="cellIs" dxfId="38" priority="49" stopIfTrue="1" operator="lessThan">
      <formula>0</formula>
    </cfRule>
  </conditionalFormatting>
  <conditionalFormatting sqref="C7:G7">
    <cfRule type="cellIs" dxfId="37" priority="47" stopIfTrue="1" operator="lessThan">
      <formula>0</formula>
    </cfRule>
  </conditionalFormatting>
  <conditionalFormatting sqref="D17">
    <cfRule type="cellIs" dxfId="36" priority="53" stopIfTrue="1" operator="lessThan">
      <formula>0</formula>
    </cfRule>
  </conditionalFormatting>
  <conditionalFormatting sqref="C8:G8">
    <cfRule type="cellIs" dxfId="35" priority="43" stopIfTrue="1" operator="lessThan">
      <formula>0</formula>
    </cfRule>
  </conditionalFormatting>
  <conditionalFormatting sqref="D10">
    <cfRule type="cellIs" dxfId="34" priority="34" stopIfTrue="1" operator="lessThan">
      <formula>0</formula>
    </cfRule>
  </conditionalFormatting>
  <conditionalFormatting sqref="C18:D18">
    <cfRule type="cellIs" dxfId="33" priority="4" stopIfTrue="1" operator="lessThan">
      <formula>0</formula>
    </cfRule>
  </conditionalFormatting>
  <conditionalFormatting sqref="E14">
    <cfRule type="cellIs" dxfId="32" priority="17" stopIfTrue="1" operator="lessThan">
      <formula>0</formula>
    </cfRule>
  </conditionalFormatting>
  <conditionalFormatting sqref="F14:G14">
    <cfRule type="cellIs" dxfId="31" priority="16" stopIfTrue="1" operator="lessThan">
      <formula>0</formula>
    </cfRule>
  </conditionalFormatting>
  <conditionalFormatting sqref="C15:G15">
    <cfRule type="cellIs" dxfId="30" priority="15" stopIfTrue="1" operator="lessThan">
      <formula>0</formula>
    </cfRule>
  </conditionalFormatting>
  <conditionalFormatting sqref="F8:G8">
    <cfRule type="cellIs" dxfId="29" priority="40" stopIfTrue="1" operator="lessThan">
      <formula>0</formula>
    </cfRule>
  </conditionalFormatting>
  <conditionalFormatting sqref="C9:G9">
    <cfRule type="cellIs" dxfId="28" priority="39" stopIfTrue="1" operator="lessThan">
      <formula>0</formula>
    </cfRule>
  </conditionalFormatting>
  <conditionalFormatting sqref="E12">
    <cfRule type="cellIs" dxfId="27" priority="25" stopIfTrue="1" operator="lessThan">
      <formula>0</formula>
    </cfRule>
  </conditionalFormatting>
  <conditionalFormatting sqref="E13">
    <cfRule type="cellIs" dxfId="26" priority="21" stopIfTrue="1" operator="lessThan">
      <formula>0</formula>
    </cfRule>
  </conditionalFormatting>
  <conditionalFormatting sqref="E7">
    <cfRule type="cellIs" dxfId="25" priority="45" stopIfTrue="1" operator="lessThan">
      <formula>0</formula>
    </cfRule>
  </conditionalFormatting>
  <conditionalFormatting sqref="C6:G6">
    <cfRule type="cellIs" dxfId="24" priority="51" stopIfTrue="1" operator="lessThan">
      <formula>0</formula>
    </cfRule>
  </conditionalFormatting>
  <conditionalFormatting sqref="D6">
    <cfRule type="cellIs" dxfId="23" priority="50" stopIfTrue="1" operator="lessThan">
      <formula>0</formula>
    </cfRule>
  </conditionalFormatting>
  <conditionalFormatting sqref="F6:G6">
    <cfRule type="cellIs" dxfId="22" priority="48" stopIfTrue="1" operator="lessThan">
      <formula>0</formula>
    </cfRule>
  </conditionalFormatting>
  <conditionalFormatting sqref="D7">
    <cfRule type="cellIs" dxfId="21" priority="46" stopIfTrue="1" operator="lessThan">
      <formula>0</formula>
    </cfRule>
  </conditionalFormatting>
  <conditionalFormatting sqref="D9">
    <cfRule type="cellIs" dxfId="20" priority="38" stopIfTrue="1" operator="lessThan">
      <formula>0</formula>
    </cfRule>
  </conditionalFormatting>
  <conditionalFormatting sqref="E8">
    <cfRule type="cellIs" dxfId="19" priority="41" stopIfTrue="1" operator="lessThan">
      <formula>0</formula>
    </cfRule>
  </conditionalFormatting>
  <conditionalFormatting sqref="F7:G7">
    <cfRule type="cellIs" dxfId="18" priority="44" stopIfTrue="1" operator="lessThan">
      <formula>0</formula>
    </cfRule>
  </conditionalFormatting>
  <conditionalFormatting sqref="D8">
    <cfRule type="cellIs" dxfId="17" priority="42" stopIfTrue="1" operator="lessThan">
      <formula>0</formula>
    </cfRule>
  </conditionalFormatting>
  <conditionalFormatting sqref="E9">
    <cfRule type="cellIs" dxfId="16" priority="37" stopIfTrue="1" operator="lessThan">
      <formula>0</formula>
    </cfRule>
  </conditionalFormatting>
  <conditionalFormatting sqref="C11:G11">
    <cfRule type="cellIs" dxfId="15" priority="31" stopIfTrue="1" operator="lessThan">
      <formula>0</formula>
    </cfRule>
  </conditionalFormatting>
  <conditionalFormatting sqref="F9:G9">
    <cfRule type="cellIs" dxfId="14" priority="36" stopIfTrue="1" operator="lessThan">
      <formula>0</formula>
    </cfRule>
  </conditionalFormatting>
  <conditionalFormatting sqref="C10:G10">
    <cfRule type="cellIs" dxfId="13" priority="35" stopIfTrue="1" operator="lessThan">
      <formula>0</formula>
    </cfRule>
  </conditionalFormatting>
  <conditionalFormatting sqref="E10">
    <cfRule type="cellIs" dxfId="12" priority="33" stopIfTrue="1" operator="lessThan">
      <formula>0</formula>
    </cfRule>
  </conditionalFormatting>
  <conditionalFormatting sqref="D11">
    <cfRule type="cellIs" dxfId="11" priority="30" stopIfTrue="1" operator="lessThan">
      <formula>0</formula>
    </cfRule>
  </conditionalFormatting>
  <conditionalFormatting sqref="C13:G13">
    <cfRule type="cellIs" dxfId="10" priority="23" stopIfTrue="1" operator="lessThan">
      <formula>0</formula>
    </cfRule>
  </conditionalFormatting>
  <conditionalFormatting sqref="E11">
    <cfRule type="cellIs" dxfId="9" priority="29" stopIfTrue="1" operator="lessThan">
      <formula>0</formula>
    </cfRule>
  </conditionalFormatting>
  <conditionalFormatting sqref="F11:G11">
    <cfRule type="cellIs" dxfId="8" priority="28" stopIfTrue="1" operator="lessThan">
      <formula>0</formula>
    </cfRule>
  </conditionalFormatting>
  <conditionalFormatting sqref="C12:G12">
    <cfRule type="cellIs" dxfId="7" priority="27" stopIfTrue="1" operator="lessThan">
      <formula>0</formula>
    </cfRule>
  </conditionalFormatting>
  <conditionalFormatting sqref="F10:G10">
    <cfRule type="cellIs" dxfId="6" priority="32" stopIfTrue="1" operator="lessThan">
      <formula>0</formula>
    </cfRule>
  </conditionalFormatting>
  <conditionalFormatting sqref="F12:G12">
    <cfRule type="cellIs" dxfId="5" priority="24" stopIfTrue="1" operator="lessThan">
      <formula>0</formula>
    </cfRule>
  </conditionalFormatting>
  <conditionalFormatting sqref="C14:G14">
    <cfRule type="cellIs" dxfId="4" priority="19" stopIfTrue="1" operator="lessThan">
      <formula>0</formula>
    </cfRule>
  </conditionalFormatting>
  <conditionalFormatting sqref="F13:G13">
    <cfRule type="cellIs" dxfId="3" priority="20" stopIfTrue="1" operator="lessThan">
      <formula>0</formula>
    </cfRule>
  </conditionalFormatting>
  <conditionalFormatting sqref="F11">
    <cfRule type="cellIs" dxfId="2" priority="2" stopIfTrue="1" operator="lessThan">
      <formula>0</formula>
    </cfRule>
  </conditionalFormatting>
  <conditionalFormatting sqref="F11">
    <cfRule type="cellIs" dxfId="1" priority="1" stopIfTrue="1" operator="lessThan">
      <formula>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46C17-39B1-4526-84F5-74BB96E69A73}">
  <dimension ref="B1:D5"/>
  <sheetViews>
    <sheetView showGridLines="0" workbookViewId="0">
      <selection activeCell="C5" sqref="C5"/>
    </sheetView>
  </sheetViews>
  <sheetFormatPr defaultRowHeight="12.75" x14ac:dyDescent="0.2"/>
  <cols>
    <col min="1" max="1" width="3.25" style="150" customWidth="1"/>
    <col min="2" max="2" width="58.75" style="150" customWidth="1"/>
    <col min="3" max="3" width="26.625" style="150" customWidth="1"/>
    <col min="4" max="4" width="36.5" style="150" customWidth="1"/>
    <col min="5" max="16384" width="9" style="150"/>
  </cols>
  <sheetData>
    <row r="1" spans="2:4" ht="21" customHeight="1" x14ac:dyDescent="0.2"/>
    <row r="2" spans="2:4" ht="48" customHeight="1" x14ac:dyDescent="0.2">
      <c r="B2" s="293" t="s">
        <v>846</v>
      </c>
      <c r="C2" s="293"/>
      <c r="D2" s="293"/>
    </row>
    <row r="3" spans="2:4" x14ac:dyDescent="0.2">
      <c r="B3" s="903" t="s">
        <v>1489</v>
      </c>
      <c r="C3" s="523"/>
      <c r="D3" s="523"/>
    </row>
    <row r="4" spans="2:4" ht="56.25" customHeight="1" x14ac:dyDescent="0.2">
      <c r="B4" s="904"/>
      <c r="C4" s="113" t="s">
        <v>869</v>
      </c>
      <c r="D4" s="113" t="s">
        <v>1098</v>
      </c>
    </row>
    <row r="5" spans="2:4" ht="15" customHeight="1" thickBot="1" x14ac:dyDescent="0.25">
      <c r="B5" s="524" t="s">
        <v>870</v>
      </c>
      <c r="C5" s="525">
        <v>10337.71204400551</v>
      </c>
      <c r="D5" s="525">
        <v>11301.814955328331</v>
      </c>
    </row>
  </sheetData>
  <mergeCells count="1">
    <mergeCell ref="B3:B4"/>
  </mergeCells>
  <conditionalFormatting sqref="C5:D5">
    <cfRule type="cellIs" dxfId="0" priority="1" stopIfTrue="1" operator="lessThan">
      <formula>0</formula>
    </cfRule>
  </conditionalFormatting>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8B9B4-B3EC-4EBE-A250-AD53AF2A4F37}">
  <dimension ref="B1:B6"/>
  <sheetViews>
    <sheetView showGridLines="0" zoomScaleNormal="100" workbookViewId="0">
      <selection activeCell="B10" sqref="B10"/>
    </sheetView>
  </sheetViews>
  <sheetFormatPr defaultRowHeight="12.75" x14ac:dyDescent="0.2"/>
  <cols>
    <col min="1" max="1" width="3.25" style="150" customWidth="1"/>
    <col min="2" max="2" width="173" style="150" customWidth="1"/>
    <col min="3" max="16384" width="9" style="150"/>
  </cols>
  <sheetData>
    <row r="1" spans="2:2" ht="21" customHeight="1" x14ac:dyDescent="0.2"/>
    <row r="2" spans="2:2" ht="48" customHeight="1" x14ac:dyDescent="0.2">
      <c r="B2" s="293" t="s">
        <v>871</v>
      </c>
    </row>
    <row r="3" spans="2:2" ht="26.25" customHeight="1" x14ac:dyDescent="0.2">
      <c r="B3" s="245" t="s">
        <v>872</v>
      </c>
    </row>
    <row r="4" spans="2:2" ht="27" customHeight="1" x14ac:dyDescent="0.2">
      <c r="B4" s="526" t="s">
        <v>873</v>
      </c>
    </row>
    <row r="5" spans="2:2" ht="27" customHeight="1" x14ac:dyDescent="0.2">
      <c r="B5" s="526" t="s">
        <v>874</v>
      </c>
    </row>
    <row r="6" spans="2:2" ht="27" customHeight="1" thickBot="1" x14ac:dyDescent="0.25">
      <c r="B6" s="527" t="s">
        <v>875</v>
      </c>
    </row>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F98DA-66E8-4A2E-AFAC-D21D234C3DC2}">
  <dimension ref="A1:L24"/>
  <sheetViews>
    <sheetView workbookViewId="0">
      <selection activeCell="D6" sqref="D6"/>
    </sheetView>
  </sheetViews>
  <sheetFormatPr defaultColWidth="9" defaultRowHeight="12.75" x14ac:dyDescent="0.2"/>
  <cols>
    <col min="1" max="2" width="3.625" style="14" customWidth="1"/>
    <col min="3" max="3" width="32.5" style="14" customWidth="1"/>
    <col min="4" max="5" width="18.625" style="14" customWidth="1"/>
    <col min="6" max="6" width="1.75" style="14" customWidth="1"/>
    <col min="7" max="8" width="18.625" style="14" customWidth="1"/>
    <col min="9" max="9" width="2" style="14" customWidth="1"/>
    <col min="10" max="16384" width="9" style="14"/>
  </cols>
  <sheetData>
    <row r="1" spans="1:12" ht="21" customHeight="1" x14ac:dyDescent="0.2"/>
    <row r="2" spans="1:12" ht="48" customHeight="1" x14ac:dyDescent="0.2">
      <c r="A2" s="217"/>
      <c r="B2" s="843" t="s">
        <v>1130</v>
      </c>
      <c r="C2" s="843"/>
      <c r="D2" s="843"/>
      <c r="E2" s="843"/>
      <c r="F2" s="843"/>
      <c r="G2" s="843"/>
      <c r="H2" s="843"/>
      <c r="I2" s="435"/>
      <c r="J2" s="217"/>
      <c r="K2" s="217"/>
      <c r="L2" s="217"/>
    </row>
    <row r="3" spans="1:12" ht="37.9" customHeight="1" x14ac:dyDescent="0.2">
      <c r="A3" s="218"/>
      <c r="B3" s="469" t="s">
        <v>1489</v>
      </c>
      <c r="C3" s="141"/>
      <c r="D3" s="845" t="s">
        <v>1132</v>
      </c>
      <c r="E3" s="845"/>
      <c r="F3" s="131"/>
      <c r="G3" s="845" t="s">
        <v>1133</v>
      </c>
      <c r="H3" s="845"/>
      <c r="I3" s="528"/>
      <c r="J3" s="219"/>
      <c r="K3" s="219"/>
      <c r="L3" s="219"/>
    </row>
    <row r="4" spans="1:12" ht="38.25" customHeight="1" x14ac:dyDescent="0.2">
      <c r="A4" s="218"/>
      <c r="B4" s="469"/>
      <c r="C4" s="469" t="s">
        <v>1154</v>
      </c>
      <c r="D4" s="529">
        <v>45291</v>
      </c>
      <c r="E4" s="529">
        <v>44926</v>
      </c>
      <c r="F4" s="131"/>
      <c r="G4" s="529">
        <v>45291</v>
      </c>
      <c r="H4" s="529">
        <v>44926</v>
      </c>
      <c r="I4" s="528"/>
      <c r="J4" s="219"/>
      <c r="K4" s="219"/>
      <c r="L4" s="219"/>
    </row>
    <row r="5" spans="1:12" ht="15" customHeight="1" x14ac:dyDescent="0.2">
      <c r="A5" s="218"/>
      <c r="B5" s="106">
        <v>1</v>
      </c>
      <c r="C5" s="530" t="s">
        <v>1134</v>
      </c>
      <c r="D5" s="452">
        <v>53.03629465367289</v>
      </c>
      <c r="E5" s="452">
        <v>20</v>
      </c>
      <c r="F5" s="452"/>
      <c r="G5" s="452">
        <v>305.67085025685401</v>
      </c>
      <c r="H5" s="452">
        <v>822</v>
      </c>
      <c r="I5" s="452"/>
      <c r="J5" s="219"/>
      <c r="K5" s="219"/>
      <c r="L5" s="219"/>
    </row>
    <row r="6" spans="1:12" ht="15" customHeight="1" x14ac:dyDescent="0.2">
      <c r="A6" s="106"/>
      <c r="B6" s="106">
        <v>2</v>
      </c>
      <c r="C6" s="530" t="s">
        <v>1135</v>
      </c>
      <c r="D6" s="452">
        <v>-67.964307227936885</v>
      </c>
      <c r="E6" s="452">
        <v>-20</v>
      </c>
      <c r="F6" s="452"/>
      <c r="G6" s="452">
        <v>-515.57865953603573</v>
      </c>
      <c r="H6" s="452">
        <v>-559</v>
      </c>
      <c r="I6" s="452"/>
      <c r="J6" s="92"/>
      <c r="K6" s="92"/>
      <c r="L6" s="92"/>
    </row>
    <row r="7" spans="1:12" ht="15" customHeight="1" x14ac:dyDescent="0.2">
      <c r="A7" s="106"/>
      <c r="B7" s="106">
        <v>3</v>
      </c>
      <c r="C7" s="530" t="s">
        <v>1136</v>
      </c>
      <c r="D7" s="452">
        <v>-46.115097282723283</v>
      </c>
      <c r="E7" s="452">
        <v>-24</v>
      </c>
      <c r="F7" s="452"/>
      <c r="G7" s="479"/>
      <c r="H7" s="479"/>
      <c r="I7" s="452"/>
      <c r="J7" s="92"/>
      <c r="K7" s="92"/>
      <c r="L7" s="92"/>
    </row>
    <row r="8" spans="1:12" ht="15" customHeight="1" x14ac:dyDescent="0.2">
      <c r="A8" s="106"/>
      <c r="B8" s="106">
        <v>4</v>
      </c>
      <c r="C8" s="530" t="s">
        <v>1137</v>
      </c>
      <c r="D8" s="452">
        <v>56.241057466157677</v>
      </c>
      <c r="E8" s="452">
        <v>27</v>
      </c>
      <c r="F8" s="452"/>
      <c r="G8" s="479"/>
      <c r="H8" s="479"/>
      <c r="I8" s="452"/>
      <c r="J8" s="92"/>
      <c r="K8" s="92"/>
      <c r="L8" s="92"/>
    </row>
    <row r="9" spans="1:12" ht="15" customHeight="1" x14ac:dyDescent="0.2">
      <c r="A9" s="106"/>
      <c r="B9" s="106">
        <v>5</v>
      </c>
      <c r="C9" s="530" t="s">
        <v>1138</v>
      </c>
      <c r="D9" s="452">
        <v>68.842785659767443</v>
      </c>
      <c r="E9" s="452">
        <v>29</v>
      </c>
      <c r="F9" s="452"/>
      <c r="G9" s="479"/>
      <c r="H9" s="479"/>
      <c r="I9" s="452"/>
      <c r="J9" s="92"/>
      <c r="K9" s="92"/>
      <c r="L9" s="92"/>
    </row>
    <row r="10" spans="1:12" ht="15" customHeight="1" x14ac:dyDescent="0.2">
      <c r="A10" s="106"/>
      <c r="B10" s="101">
        <v>6</v>
      </c>
      <c r="C10" s="531" t="s">
        <v>1139</v>
      </c>
      <c r="D10" s="477">
        <v>-72.004916125493423</v>
      </c>
      <c r="E10" s="477">
        <v>-31</v>
      </c>
      <c r="F10" s="477"/>
      <c r="G10" s="532"/>
      <c r="H10" s="532"/>
      <c r="I10" s="477"/>
      <c r="J10" s="92"/>
      <c r="K10" s="92"/>
      <c r="L10" s="92"/>
    </row>
    <row r="11" spans="1:12" ht="15" customHeight="1" x14ac:dyDescent="0.2">
      <c r="A11" s="106"/>
      <c r="B11" s="106"/>
      <c r="C11" s="533"/>
      <c r="D11" s="452"/>
      <c r="E11" s="452"/>
      <c r="F11" s="452"/>
      <c r="G11" s="452"/>
      <c r="H11" s="452"/>
      <c r="I11" s="452"/>
      <c r="J11" s="92"/>
      <c r="K11" s="92"/>
      <c r="L11" s="92"/>
    </row>
    <row r="12" spans="1:12" ht="15" customHeight="1" x14ac:dyDescent="0.2">
      <c r="A12" s="106"/>
      <c r="B12" s="106"/>
      <c r="C12" s="894" t="s">
        <v>1558</v>
      </c>
      <c r="D12" s="905"/>
      <c r="E12" s="905"/>
      <c r="F12" s="905"/>
      <c r="G12" s="905"/>
      <c r="H12" s="905"/>
      <c r="I12" s="452"/>
      <c r="J12" s="92"/>
      <c r="K12" s="92"/>
      <c r="L12" s="92"/>
    </row>
    <row r="13" spans="1:12" ht="15" customHeight="1" x14ac:dyDescent="0.2">
      <c r="A13" s="106"/>
      <c r="B13" s="106"/>
      <c r="C13" s="905"/>
      <c r="D13" s="905"/>
      <c r="E13" s="905"/>
      <c r="F13" s="905"/>
      <c r="G13" s="905"/>
      <c r="H13" s="905"/>
      <c r="I13" s="452"/>
      <c r="J13" s="92"/>
      <c r="K13" s="92"/>
      <c r="L13" s="92"/>
    </row>
    <row r="14" spans="1:12" ht="15" customHeight="1" x14ac:dyDescent="0.2">
      <c r="A14" s="106"/>
      <c r="B14" s="106"/>
      <c r="C14" s="905"/>
      <c r="D14" s="905"/>
      <c r="E14" s="905"/>
      <c r="F14" s="905"/>
      <c r="G14" s="905"/>
      <c r="H14" s="905"/>
      <c r="I14" s="452"/>
      <c r="J14" s="92"/>
      <c r="K14" s="92"/>
      <c r="L14" s="92"/>
    </row>
    <row r="15" spans="1:12" ht="15" customHeight="1" x14ac:dyDescent="0.2">
      <c r="B15" s="92"/>
      <c r="C15" s="905"/>
      <c r="D15" s="905"/>
      <c r="E15" s="905"/>
      <c r="F15" s="905"/>
      <c r="G15" s="905"/>
      <c r="H15" s="905"/>
    </row>
    <row r="16" spans="1:12" ht="15" customHeight="1" x14ac:dyDescent="0.2">
      <c r="B16" s="92"/>
      <c r="C16" s="905"/>
      <c r="D16" s="905"/>
      <c r="E16" s="905"/>
      <c r="F16" s="905"/>
      <c r="G16" s="905"/>
      <c r="H16" s="905"/>
    </row>
    <row r="17" spans="2:8" ht="15" customHeight="1" x14ac:dyDescent="0.2">
      <c r="B17" s="92"/>
      <c r="C17" s="905"/>
      <c r="D17" s="905"/>
      <c r="E17" s="905"/>
      <c r="F17" s="905"/>
      <c r="G17" s="905"/>
      <c r="H17" s="905"/>
    </row>
    <row r="18" spans="2:8" ht="15" customHeight="1" x14ac:dyDescent="0.2">
      <c r="B18" s="92"/>
      <c r="C18" s="894" t="s">
        <v>1155</v>
      </c>
      <c r="D18" s="905"/>
      <c r="E18" s="905"/>
      <c r="F18" s="905"/>
      <c r="G18" s="905"/>
      <c r="H18" s="905"/>
    </row>
    <row r="19" spans="2:8" ht="15" customHeight="1" x14ac:dyDescent="0.2">
      <c r="B19" s="92"/>
      <c r="C19" s="905"/>
      <c r="D19" s="905"/>
      <c r="E19" s="905"/>
      <c r="F19" s="905"/>
      <c r="G19" s="905"/>
      <c r="H19" s="905"/>
    </row>
    <row r="20" spans="2:8" x14ac:dyDescent="0.2">
      <c r="B20" s="92"/>
      <c r="C20" s="905"/>
      <c r="D20" s="905"/>
      <c r="E20" s="905"/>
      <c r="F20" s="905"/>
      <c r="G20" s="905"/>
      <c r="H20" s="905"/>
    </row>
    <row r="21" spans="2:8" x14ac:dyDescent="0.2">
      <c r="B21" s="92"/>
      <c r="C21" s="905"/>
      <c r="D21" s="905"/>
      <c r="E21" s="905"/>
      <c r="F21" s="905"/>
      <c r="G21" s="905"/>
      <c r="H21" s="905"/>
    </row>
    <row r="22" spans="2:8" x14ac:dyDescent="0.2">
      <c r="B22" s="92"/>
      <c r="C22" s="905"/>
      <c r="D22" s="905"/>
      <c r="E22" s="905"/>
      <c r="F22" s="905"/>
      <c r="G22" s="905"/>
      <c r="H22" s="905"/>
    </row>
    <row r="23" spans="2:8" x14ac:dyDescent="0.2">
      <c r="B23" s="92"/>
      <c r="C23" s="905"/>
      <c r="D23" s="905"/>
      <c r="E23" s="905"/>
      <c r="F23" s="905"/>
      <c r="G23" s="905"/>
      <c r="H23" s="905"/>
    </row>
    <row r="24" spans="2:8" x14ac:dyDescent="0.2">
      <c r="B24" s="92"/>
      <c r="C24" s="905"/>
      <c r="D24" s="905"/>
      <c r="E24" s="905"/>
      <c r="F24" s="905"/>
      <c r="G24" s="905"/>
      <c r="H24" s="905"/>
    </row>
  </sheetData>
  <mergeCells count="5">
    <mergeCell ref="D3:E3"/>
    <mergeCell ref="G3:H3"/>
    <mergeCell ref="C12:H17"/>
    <mergeCell ref="C18:H24"/>
    <mergeCell ref="B2:H2"/>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CE9-241B-4686-B817-889BF8FD6CD3}">
  <dimension ref="A1:R79"/>
  <sheetViews>
    <sheetView showGridLines="0" tabSelected="1" topLeftCell="A40" zoomScale="90" zoomScaleNormal="90" workbookViewId="0">
      <selection activeCell="G67" sqref="G67"/>
    </sheetView>
  </sheetViews>
  <sheetFormatPr defaultColWidth="9" defaultRowHeight="12.75" x14ac:dyDescent="0.2"/>
  <cols>
    <col min="1" max="1" width="3.625" style="14" customWidth="1"/>
    <col min="2" max="2" width="67.375" style="14" customWidth="1"/>
    <col min="3" max="3" width="13.625" style="14" customWidth="1"/>
    <col min="4" max="4" width="31.75" style="14" customWidth="1"/>
    <col min="5" max="7" width="15.25" style="14" customWidth="1"/>
    <col min="8" max="10" width="9" style="14"/>
    <col min="11" max="11" width="14.75" style="14" customWidth="1"/>
    <col min="12" max="12" width="19.375" style="14" customWidth="1"/>
    <col min="13" max="13" width="17.625" style="14" customWidth="1"/>
    <col min="14" max="16384" width="9" style="14"/>
  </cols>
  <sheetData>
    <row r="1" spans="1:18" ht="21" customHeight="1" x14ac:dyDescent="0.35">
      <c r="A1" s="127"/>
    </row>
    <row r="2" spans="1:18" ht="48" customHeight="1" x14ac:dyDescent="0.2">
      <c r="B2" s="846" t="s">
        <v>1233</v>
      </c>
      <c r="C2" s="846"/>
      <c r="D2" s="846"/>
      <c r="E2" s="846"/>
      <c r="F2" s="846"/>
      <c r="G2" s="846"/>
      <c r="H2" s="846"/>
      <c r="I2" s="846"/>
    </row>
    <row r="3" spans="1:18" ht="36.75" customHeight="1" x14ac:dyDescent="0.2">
      <c r="A3" s="128"/>
      <c r="B3" s="534"/>
      <c r="C3" s="855" t="s">
        <v>1234</v>
      </c>
      <c r="D3" s="855"/>
      <c r="E3" s="855"/>
      <c r="F3" s="855"/>
      <c r="G3" s="885"/>
      <c r="H3" s="854" t="s">
        <v>345</v>
      </c>
      <c r="I3" s="855"/>
      <c r="J3" s="855"/>
      <c r="K3" s="854" t="s">
        <v>1373</v>
      </c>
      <c r="L3" s="855"/>
      <c r="M3" s="871" t="s">
        <v>1376</v>
      </c>
      <c r="N3" s="871" t="s">
        <v>1293</v>
      </c>
      <c r="O3" s="871" t="s">
        <v>1294</v>
      </c>
      <c r="P3" s="871" t="s">
        <v>1295</v>
      </c>
      <c r="Q3" s="871" t="s">
        <v>1296</v>
      </c>
      <c r="R3" s="871" t="s">
        <v>1297</v>
      </c>
    </row>
    <row r="4" spans="1:18" ht="60" x14ac:dyDescent="0.2">
      <c r="B4" s="787" t="s">
        <v>1489</v>
      </c>
      <c r="C4" s="788"/>
      <c r="D4" s="789" t="s">
        <v>1375</v>
      </c>
      <c r="E4" s="790" t="s">
        <v>1374</v>
      </c>
      <c r="F4" s="790" t="s">
        <v>1236</v>
      </c>
      <c r="G4" s="791" t="s">
        <v>695</v>
      </c>
      <c r="H4" s="792"/>
      <c r="I4" s="789" t="s">
        <v>1236</v>
      </c>
      <c r="J4" s="790" t="s">
        <v>695</v>
      </c>
      <c r="K4" s="722"/>
      <c r="L4" s="789" t="s">
        <v>1372</v>
      </c>
      <c r="M4" s="872"/>
      <c r="N4" s="872"/>
      <c r="O4" s="872"/>
      <c r="P4" s="872"/>
      <c r="Q4" s="872"/>
      <c r="R4" s="872"/>
    </row>
    <row r="5" spans="1:18" s="92" customFormat="1" ht="15" customHeight="1" x14ac:dyDescent="0.2">
      <c r="B5" s="535" t="s">
        <v>1237</v>
      </c>
      <c r="C5" s="560">
        <v>43330.252045449997</v>
      </c>
      <c r="D5" s="560"/>
      <c r="E5" s="560"/>
      <c r="F5" s="560">
        <v>5261.9485938799999</v>
      </c>
      <c r="G5" s="560">
        <v>655.54502353999987</v>
      </c>
      <c r="H5" s="560">
        <v>807.76294120011005</v>
      </c>
      <c r="I5" s="560">
        <v>258.571767189588</v>
      </c>
      <c r="J5" s="560">
        <v>758.23107122731813</v>
      </c>
      <c r="K5" s="560">
        <v>544267.76320330589</v>
      </c>
      <c r="L5" s="794"/>
      <c r="M5" s="560">
        <v>14.038907</v>
      </c>
      <c r="N5" s="560">
        <v>29742.396506233006</v>
      </c>
      <c r="O5" s="560">
        <v>5070.8946440534</v>
      </c>
      <c r="P5" s="560">
        <v>1295.0172614019002</v>
      </c>
      <c r="Q5" s="560">
        <v>7221.9436337616989</v>
      </c>
      <c r="R5" s="795">
        <v>7.5937409706278478</v>
      </c>
    </row>
    <row r="6" spans="1:18" s="92" customFormat="1" ht="15" customHeight="1" x14ac:dyDescent="0.2">
      <c r="B6" s="536" t="s">
        <v>1238</v>
      </c>
      <c r="C6" s="136">
        <v>2535.5134716399998</v>
      </c>
      <c r="D6" s="136"/>
      <c r="E6" s="136"/>
      <c r="F6" s="136">
        <v>385.89569764999999</v>
      </c>
      <c r="G6" s="136">
        <v>167.17541693999999</v>
      </c>
      <c r="H6" s="221">
        <v>145.96972431420301</v>
      </c>
      <c r="I6" s="221">
        <v>44.881654426751986</v>
      </c>
      <c r="J6" s="221">
        <v>133.33961666851002</v>
      </c>
      <c r="K6" s="136">
        <v>141565.63301762837</v>
      </c>
      <c r="L6" s="139"/>
      <c r="M6" s="136"/>
      <c r="N6" s="136">
        <v>681.19703257000049</v>
      </c>
      <c r="O6" s="136">
        <v>557.57695751999972</v>
      </c>
      <c r="P6" s="136">
        <v>50.000882729999994</v>
      </c>
      <c r="Q6" s="136">
        <v>1246.7385988200003</v>
      </c>
      <c r="R6" s="796">
        <v>14.471145293781118</v>
      </c>
    </row>
    <row r="7" spans="1:18" s="92" customFormat="1" ht="15" customHeight="1" x14ac:dyDescent="0.2">
      <c r="B7" s="536" t="s">
        <v>1239</v>
      </c>
      <c r="C7" s="136">
        <v>153.00280571000002</v>
      </c>
      <c r="D7" s="136"/>
      <c r="E7" s="136"/>
      <c r="F7" s="136">
        <v>3.1123947100000002</v>
      </c>
      <c r="G7" s="136">
        <v>0.74091035999999999</v>
      </c>
      <c r="H7" s="221">
        <v>1.0116383057</v>
      </c>
      <c r="I7" s="221">
        <v>0.6628402457</v>
      </c>
      <c r="J7" s="221">
        <v>1.0116383057</v>
      </c>
      <c r="K7" s="136">
        <v>5410.9043826722573</v>
      </c>
      <c r="L7" s="139"/>
      <c r="M7" s="136"/>
      <c r="N7" s="136">
        <v>103.5024168436</v>
      </c>
      <c r="O7" s="136">
        <v>12.263754280000001</v>
      </c>
      <c r="P7" s="136">
        <v>15.207893534</v>
      </c>
      <c r="Q7" s="136">
        <v>22.028741052399997</v>
      </c>
      <c r="R7" s="796">
        <v>8.2600963524631208</v>
      </c>
    </row>
    <row r="8" spans="1:18" s="92" customFormat="1" ht="15" customHeight="1" x14ac:dyDescent="0.2">
      <c r="B8" s="537" t="s">
        <v>1240</v>
      </c>
      <c r="C8" s="136">
        <v>0</v>
      </c>
      <c r="D8" s="136"/>
      <c r="E8" s="136"/>
      <c r="F8" s="136">
        <v>0</v>
      </c>
      <c r="G8" s="136">
        <v>0</v>
      </c>
      <c r="H8" s="221">
        <v>0</v>
      </c>
      <c r="I8" s="221">
        <v>0</v>
      </c>
      <c r="J8" s="221">
        <v>0</v>
      </c>
      <c r="K8" s="136">
        <v>0</v>
      </c>
      <c r="L8" s="139"/>
      <c r="M8" s="136"/>
      <c r="N8" s="136">
        <v>0</v>
      </c>
      <c r="O8" s="136">
        <v>0</v>
      </c>
      <c r="P8" s="136">
        <v>0</v>
      </c>
      <c r="Q8" s="136">
        <v>0</v>
      </c>
      <c r="R8" s="796">
        <v>0</v>
      </c>
    </row>
    <row r="9" spans="1:18" s="92" customFormat="1" ht="15" customHeight="1" x14ac:dyDescent="0.2">
      <c r="B9" s="537" t="s">
        <v>1241</v>
      </c>
      <c r="C9" s="136">
        <v>0.65730796999999996</v>
      </c>
      <c r="D9" s="136"/>
      <c r="E9" s="136"/>
      <c r="F9" s="136">
        <v>0</v>
      </c>
      <c r="G9" s="136">
        <v>0</v>
      </c>
      <c r="H9" s="221">
        <v>0</v>
      </c>
      <c r="I9" s="221">
        <v>0</v>
      </c>
      <c r="J9" s="221">
        <v>0</v>
      </c>
      <c r="K9" s="136">
        <v>32.047238172317762</v>
      </c>
      <c r="L9" s="139"/>
      <c r="M9" s="136"/>
      <c r="N9" s="136">
        <v>-5.1943240000004883E-4</v>
      </c>
      <c r="O9" s="136">
        <v>0</v>
      </c>
      <c r="P9" s="136">
        <v>0</v>
      </c>
      <c r="Q9" s="136">
        <v>0.65782740240000004</v>
      </c>
      <c r="R9" s="796">
        <v>30.021731656471474</v>
      </c>
    </row>
    <row r="10" spans="1:18" s="92" customFormat="1" ht="15" customHeight="1" x14ac:dyDescent="0.2">
      <c r="B10" s="537" t="s">
        <v>1242</v>
      </c>
      <c r="C10" s="136">
        <v>0</v>
      </c>
      <c r="D10" s="136"/>
      <c r="E10" s="136"/>
      <c r="F10" s="136">
        <v>0</v>
      </c>
      <c r="G10" s="136">
        <v>0</v>
      </c>
      <c r="H10" s="221">
        <v>0</v>
      </c>
      <c r="I10" s="221">
        <v>0</v>
      </c>
      <c r="J10" s="221">
        <v>0</v>
      </c>
      <c r="K10" s="136">
        <v>0</v>
      </c>
      <c r="L10" s="139"/>
      <c r="M10" s="136"/>
      <c r="N10" s="136">
        <v>0</v>
      </c>
      <c r="O10" s="136">
        <v>0</v>
      </c>
      <c r="P10" s="136">
        <v>0</v>
      </c>
      <c r="Q10" s="136">
        <v>0</v>
      </c>
      <c r="R10" s="796">
        <v>0</v>
      </c>
    </row>
    <row r="11" spans="1:18" s="92" customFormat="1" ht="15" customHeight="1" x14ac:dyDescent="0.2">
      <c r="B11" s="537" t="s">
        <v>1243</v>
      </c>
      <c r="C11" s="136">
        <v>151.55531046000002</v>
      </c>
      <c r="D11" s="136"/>
      <c r="E11" s="136"/>
      <c r="F11" s="136">
        <v>2.3714843500000002</v>
      </c>
      <c r="G11" s="136">
        <v>0</v>
      </c>
      <c r="H11" s="221">
        <v>0.87401227999999997</v>
      </c>
      <c r="I11" s="221">
        <v>0.52521421999999995</v>
      </c>
      <c r="J11" s="221">
        <v>0.87401227999999997</v>
      </c>
      <c r="K11" s="136">
        <v>5377.7004420543026</v>
      </c>
      <c r="L11" s="139"/>
      <c r="M11" s="136"/>
      <c r="N11" s="136">
        <v>102.762046716</v>
      </c>
      <c r="O11" s="136">
        <v>12.263754280000001</v>
      </c>
      <c r="P11" s="136">
        <v>15.207893534</v>
      </c>
      <c r="Q11" s="136">
        <v>21.32161593</v>
      </c>
      <c r="R11" s="796">
        <v>8.1868014694098541</v>
      </c>
    </row>
    <row r="12" spans="1:18" s="92" customFormat="1" ht="15" customHeight="1" x14ac:dyDescent="0.2">
      <c r="B12" s="537" t="s">
        <v>1244</v>
      </c>
      <c r="C12" s="136">
        <v>0.79018728000000005</v>
      </c>
      <c r="D12" s="136"/>
      <c r="E12" s="136"/>
      <c r="F12" s="136">
        <v>0.74091035999999999</v>
      </c>
      <c r="G12" s="136">
        <v>0.74091035999999999</v>
      </c>
      <c r="H12" s="221">
        <v>0.13762602569999999</v>
      </c>
      <c r="I12" s="221">
        <v>0.13762602569999999</v>
      </c>
      <c r="J12" s="221">
        <v>0.13762602569999999</v>
      </c>
      <c r="K12" s="136">
        <v>1.1567024456374968</v>
      </c>
      <c r="L12" s="139"/>
      <c r="M12" s="136"/>
      <c r="N12" s="136">
        <v>0.74088955999999995</v>
      </c>
      <c r="O12" s="136">
        <v>0</v>
      </c>
      <c r="P12" s="136">
        <v>0</v>
      </c>
      <c r="Q12" s="136">
        <v>4.9297720000000003E-2</v>
      </c>
      <c r="R12" s="796">
        <v>4.2156531550343361</v>
      </c>
    </row>
    <row r="13" spans="1:18" s="92" customFormat="1" ht="15" customHeight="1" x14ac:dyDescent="0.2">
      <c r="B13" s="536" t="s">
        <v>1245</v>
      </c>
      <c r="C13" s="136">
        <v>7651.04828086</v>
      </c>
      <c r="D13" s="136"/>
      <c r="E13" s="136"/>
      <c r="F13" s="136">
        <v>1478.86052602</v>
      </c>
      <c r="G13" s="136">
        <v>160.62456146</v>
      </c>
      <c r="H13" s="221">
        <v>143.463150877218</v>
      </c>
      <c r="I13" s="221">
        <v>115.93062477718699</v>
      </c>
      <c r="J13" s="221">
        <v>128.49076901197202</v>
      </c>
      <c r="K13" s="136">
        <v>63857.103517101183</v>
      </c>
      <c r="L13" s="139"/>
      <c r="M13" s="136">
        <v>10.449949</v>
      </c>
      <c r="N13" s="136">
        <v>5465.7996407380997</v>
      </c>
      <c r="O13" s="136">
        <v>1586.1445347496001</v>
      </c>
      <c r="P13" s="136">
        <v>21.271104340000001</v>
      </c>
      <c r="Q13" s="136">
        <v>577.83300103229988</v>
      </c>
      <c r="R13" s="796">
        <v>4.7164339751709443</v>
      </c>
    </row>
    <row r="14" spans="1:18" s="92" customFormat="1" ht="15" customHeight="1" x14ac:dyDescent="0.2">
      <c r="B14" s="537" t="s">
        <v>1246</v>
      </c>
      <c r="C14" s="136">
        <v>1787.77941265</v>
      </c>
      <c r="D14" s="136"/>
      <c r="E14" s="136"/>
      <c r="F14" s="136">
        <v>194.74342188</v>
      </c>
      <c r="G14" s="136">
        <v>43.886103779999999</v>
      </c>
      <c r="H14" s="221">
        <v>46.739532040324001</v>
      </c>
      <c r="I14" s="221">
        <v>41.355586037853001</v>
      </c>
      <c r="J14" s="221">
        <v>38.611731872644</v>
      </c>
      <c r="K14" s="136">
        <v>20007.932865609771</v>
      </c>
      <c r="L14" s="139"/>
      <c r="M14" s="136"/>
      <c r="N14" s="136">
        <v>1248.4903878634998</v>
      </c>
      <c r="O14" s="136">
        <v>412.43559869480003</v>
      </c>
      <c r="P14" s="136">
        <v>0</v>
      </c>
      <c r="Q14" s="136">
        <v>126.85342609170002</v>
      </c>
      <c r="R14" s="796">
        <v>4.5541438863724224</v>
      </c>
    </row>
    <row r="15" spans="1:18" s="92" customFormat="1" ht="15" customHeight="1" x14ac:dyDescent="0.2">
      <c r="B15" s="537" t="s">
        <v>1247</v>
      </c>
      <c r="C15" s="136">
        <v>44.897725090000002</v>
      </c>
      <c r="D15" s="136"/>
      <c r="E15" s="136"/>
      <c r="F15" s="136">
        <v>25.2454632</v>
      </c>
      <c r="G15" s="136">
        <v>0</v>
      </c>
      <c r="H15" s="221">
        <v>0</v>
      </c>
      <c r="I15" s="221">
        <v>0</v>
      </c>
      <c r="J15" s="221">
        <v>0</v>
      </c>
      <c r="K15" s="136">
        <v>611.41905571700534</v>
      </c>
      <c r="L15" s="139"/>
      <c r="M15" s="136"/>
      <c r="N15" s="136">
        <v>3.7635517626999997</v>
      </c>
      <c r="O15" s="136">
        <v>18.754106417300001</v>
      </c>
      <c r="P15" s="136">
        <v>14.945496039999998</v>
      </c>
      <c r="Q15" s="136">
        <v>7.4345708699999999</v>
      </c>
      <c r="R15" s="796">
        <v>12.262968225919996</v>
      </c>
    </row>
    <row r="16" spans="1:18" s="92" customFormat="1" ht="15" customHeight="1" x14ac:dyDescent="0.2">
      <c r="B16" s="537" t="s">
        <v>1248</v>
      </c>
      <c r="C16" s="136">
        <v>47.464903740000004</v>
      </c>
      <c r="D16" s="136"/>
      <c r="E16" s="136"/>
      <c r="F16" s="136">
        <v>0</v>
      </c>
      <c r="G16" s="136">
        <v>0</v>
      </c>
      <c r="H16" s="221">
        <v>0</v>
      </c>
      <c r="I16" s="221">
        <v>0</v>
      </c>
      <c r="J16" s="221">
        <v>0</v>
      </c>
      <c r="K16" s="136">
        <v>103.15362303783118</v>
      </c>
      <c r="L16" s="139"/>
      <c r="M16" s="136"/>
      <c r="N16" s="136">
        <v>47.212829660000004</v>
      </c>
      <c r="O16" s="136">
        <v>0</v>
      </c>
      <c r="P16" s="136">
        <v>0</v>
      </c>
      <c r="Q16" s="136">
        <v>0.25207407999999998</v>
      </c>
      <c r="R16" s="796">
        <v>2.6460455337268112</v>
      </c>
    </row>
    <row r="17" spans="2:18" s="92" customFormat="1" ht="15" customHeight="1" x14ac:dyDescent="0.2">
      <c r="B17" s="537" t="s">
        <v>1249</v>
      </c>
      <c r="C17" s="136">
        <v>285.35992820999996</v>
      </c>
      <c r="D17" s="136"/>
      <c r="E17" s="136"/>
      <c r="F17" s="136">
        <v>0</v>
      </c>
      <c r="G17" s="136">
        <v>0</v>
      </c>
      <c r="H17" s="221">
        <v>0</v>
      </c>
      <c r="I17" s="221">
        <v>0</v>
      </c>
      <c r="J17" s="221">
        <v>0</v>
      </c>
      <c r="K17" s="136">
        <v>908.64295749423081</v>
      </c>
      <c r="L17" s="139"/>
      <c r="M17" s="136"/>
      <c r="N17" s="136">
        <v>280.50580351379989</v>
      </c>
      <c r="O17" s="136">
        <v>1.1036103281</v>
      </c>
      <c r="P17" s="136">
        <v>0</v>
      </c>
      <c r="Q17" s="136">
        <v>3.7505143681000002</v>
      </c>
      <c r="R17" s="796">
        <v>2.8696741703444233</v>
      </c>
    </row>
    <row r="18" spans="2:18" s="92" customFormat="1" ht="15" customHeight="1" x14ac:dyDescent="0.2">
      <c r="B18" s="537" t="s">
        <v>1250</v>
      </c>
      <c r="C18" s="136">
        <v>466.77471110000005</v>
      </c>
      <c r="D18" s="136"/>
      <c r="E18" s="136"/>
      <c r="F18" s="136">
        <v>59.66375146</v>
      </c>
      <c r="G18" s="136">
        <v>1.9964713999999999</v>
      </c>
      <c r="H18" s="221">
        <v>0.42112996159799998</v>
      </c>
      <c r="I18" s="221">
        <v>0.42112996159799998</v>
      </c>
      <c r="J18" s="221">
        <v>0.42112996159799998</v>
      </c>
      <c r="K18" s="136">
        <v>848.99215809308782</v>
      </c>
      <c r="L18" s="139"/>
      <c r="M18" s="136"/>
      <c r="N18" s="136">
        <v>406.80315728999994</v>
      </c>
      <c r="O18" s="136">
        <v>53.452329380000002</v>
      </c>
      <c r="P18" s="136">
        <v>0</v>
      </c>
      <c r="Q18" s="136">
        <v>6.5192244300000013</v>
      </c>
      <c r="R18" s="796">
        <v>3.1014864105992772</v>
      </c>
    </row>
    <row r="19" spans="2:18" s="92" customFormat="1" ht="15" customHeight="1" x14ac:dyDescent="0.2">
      <c r="B19" s="537" t="s">
        <v>1251</v>
      </c>
      <c r="C19" s="136">
        <v>1.2754815400000001</v>
      </c>
      <c r="D19" s="136"/>
      <c r="E19" s="136"/>
      <c r="F19" s="136">
        <v>9.2404999999999994E-4</v>
      </c>
      <c r="G19" s="136">
        <v>0</v>
      </c>
      <c r="H19" s="221">
        <v>0</v>
      </c>
      <c r="I19" s="221">
        <v>0</v>
      </c>
      <c r="J19" s="221">
        <v>0</v>
      </c>
      <c r="K19" s="136">
        <v>0</v>
      </c>
      <c r="L19" s="139"/>
      <c r="M19" s="136"/>
      <c r="N19" s="136">
        <v>0.66017378000000004</v>
      </c>
      <c r="O19" s="136">
        <v>0</v>
      </c>
      <c r="P19" s="136">
        <v>0</v>
      </c>
      <c r="Q19" s="136">
        <v>0.61530775999999998</v>
      </c>
      <c r="R19" s="796">
        <v>15.766333435135408</v>
      </c>
    </row>
    <row r="20" spans="2:18" s="92" customFormat="1" ht="15" customHeight="1" x14ac:dyDescent="0.2">
      <c r="B20" s="537" t="s">
        <v>1252</v>
      </c>
      <c r="C20" s="136">
        <v>114.58774717</v>
      </c>
      <c r="D20" s="136"/>
      <c r="E20" s="136"/>
      <c r="F20" s="136">
        <v>2.4640000000000003E-4</v>
      </c>
      <c r="G20" s="136">
        <v>0</v>
      </c>
      <c r="H20" s="221">
        <v>0</v>
      </c>
      <c r="I20" s="221">
        <v>0</v>
      </c>
      <c r="J20" s="221">
        <v>0</v>
      </c>
      <c r="K20" s="136">
        <v>966.1345160381868</v>
      </c>
      <c r="L20" s="139"/>
      <c r="M20" s="136"/>
      <c r="N20" s="136">
        <v>50.341558549999988</v>
      </c>
      <c r="O20" s="136">
        <v>59.996209759999999</v>
      </c>
      <c r="P20" s="136">
        <v>0</v>
      </c>
      <c r="Q20" s="136">
        <v>4.2499788600000006</v>
      </c>
      <c r="R20" s="796">
        <v>4.0285765527527841</v>
      </c>
    </row>
    <row r="21" spans="2:18" s="92" customFormat="1" ht="15" customHeight="1" x14ac:dyDescent="0.2">
      <c r="B21" s="537" t="s">
        <v>1253</v>
      </c>
      <c r="C21" s="136">
        <v>71.799128490000001</v>
      </c>
      <c r="D21" s="136"/>
      <c r="E21" s="136"/>
      <c r="F21" s="136">
        <v>6.3217719699999995</v>
      </c>
      <c r="G21" s="136">
        <v>0</v>
      </c>
      <c r="H21" s="221">
        <v>0</v>
      </c>
      <c r="I21" s="221">
        <v>0</v>
      </c>
      <c r="J21" s="221">
        <v>0</v>
      </c>
      <c r="K21" s="136">
        <v>737.4248581811936</v>
      </c>
      <c r="L21" s="139"/>
      <c r="M21" s="136"/>
      <c r="N21" s="136">
        <v>60.7942322647</v>
      </c>
      <c r="O21" s="136">
        <v>8.0336190099999989</v>
      </c>
      <c r="P21" s="136">
        <v>0</v>
      </c>
      <c r="Q21" s="136">
        <v>2.9712772152999998</v>
      </c>
      <c r="R21" s="796">
        <v>3.775092917799804</v>
      </c>
    </row>
    <row r="22" spans="2:18" s="92" customFormat="1" ht="15" customHeight="1" x14ac:dyDescent="0.2">
      <c r="B22" s="537" t="s">
        <v>1254</v>
      </c>
      <c r="C22" s="136">
        <v>32.711641649999997</v>
      </c>
      <c r="D22" s="136"/>
      <c r="E22" s="136"/>
      <c r="F22" s="136">
        <v>2.5252261300000001</v>
      </c>
      <c r="G22" s="136">
        <v>0.60801210999999999</v>
      </c>
      <c r="H22" s="221">
        <v>0.47929954128000002</v>
      </c>
      <c r="I22" s="221">
        <v>0.47929954128000002</v>
      </c>
      <c r="J22" s="221">
        <v>0.47929954128000002</v>
      </c>
      <c r="K22" s="136">
        <v>161.93466226543489</v>
      </c>
      <c r="L22" s="139"/>
      <c r="M22" s="136"/>
      <c r="N22" s="136">
        <v>14.838932669999998</v>
      </c>
      <c r="O22" s="136">
        <v>8.3841356900000008</v>
      </c>
      <c r="P22" s="136">
        <v>0</v>
      </c>
      <c r="Q22" s="136">
        <v>9.4885732900000015</v>
      </c>
      <c r="R22" s="796">
        <v>9.3594907541904657</v>
      </c>
    </row>
    <row r="23" spans="2:18" s="92" customFormat="1" ht="15" customHeight="1" x14ac:dyDescent="0.2">
      <c r="B23" s="537" t="s">
        <v>1255</v>
      </c>
      <c r="C23" s="136">
        <v>251.92145568000001</v>
      </c>
      <c r="D23" s="136"/>
      <c r="E23" s="136"/>
      <c r="F23" s="136">
        <v>0</v>
      </c>
      <c r="G23" s="136">
        <v>0</v>
      </c>
      <c r="H23" s="221">
        <v>0</v>
      </c>
      <c r="I23" s="221">
        <v>0</v>
      </c>
      <c r="J23" s="221">
        <v>0</v>
      </c>
      <c r="K23" s="136">
        <v>1550.7949955879062</v>
      </c>
      <c r="L23" s="139"/>
      <c r="M23" s="136"/>
      <c r="N23" s="136">
        <v>37.365559710000014</v>
      </c>
      <c r="O23" s="136">
        <v>214.55199800999998</v>
      </c>
      <c r="P23" s="136">
        <v>0</v>
      </c>
      <c r="Q23" s="136">
        <v>3.8979600000000002E-3</v>
      </c>
      <c r="R23" s="796">
        <v>3.6500915747319853</v>
      </c>
    </row>
    <row r="24" spans="2:18" s="92" customFormat="1" ht="15" customHeight="1" x14ac:dyDescent="0.2">
      <c r="B24" s="537" t="s">
        <v>1256</v>
      </c>
      <c r="C24" s="136">
        <v>222.62224531999999</v>
      </c>
      <c r="D24" s="136"/>
      <c r="E24" s="136"/>
      <c r="F24" s="136">
        <v>16.206274409999999</v>
      </c>
      <c r="G24" s="136">
        <v>3.0493860000000001E-2</v>
      </c>
      <c r="H24" s="221">
        <v>4.5200986052999999E-2</v>
      </c>
      <c r="I24" s="221">
        <v>4.5200986052999999E-2</v>
      </c>
      <c r="J24" s="221">
        <v>4.5200986052999999E-2</v>
      </c>
      <c r="K24" s="136">
        <v>1618.9687347727934</v>
      </c>
      <c r="L24" s="139"/>
      <c r="M24" s="136"/>
      <c r="N24" s="136">
        <v>201.40631377369999</v>
      </c>
      <c r="O24" s="136">
        <v>8.3183489999999995</v>
      </c>
      <c r="P24" s="136">
        <v>0</v>
      </c>
      <c r="Q24" s="136">
        <v>12.897582546299997</v>
      </c>
      <c r="R24" s="796">
        <v>4.1258700365297036</v>
      </c>
    </row>
    <row r="25" spans="2:18" s="92" customFormat="1" ht="15" customHeight="1" x14ac:dyDescent="0.2">
      <c r="B25" s="537" t="s">
        <v>1257</v>
      </c>
      <c r="C25" s="136">
        <v>56.164130849999999</v>
      </c>
      <c r="D25" s="136"/>
      <c r="E25" s="136"/>
      <c r="F25" s="136">
        <v>10.82227265</v>
      </c>
      <c r="G25" s="136">
        <v>0</v>
      </c>
      <c r="H25" s="221">
        <v>0</v>
      </c>
      <c r="I25" s="221">
        <v>0</v>
      </c>
      <c r="J25" s="221">
        <v>0</v>
      </c>
      <c r="K25" s="136">
        <v>64.409359970300017</v>
      </c>
      <c r="L25" s="139"/>
      <c r="M25" s="136"/>
      <c r="N25" s="136">
        <v>50.699443671100006</v>
      </c>
      <c r="O25" s="136">
        <v>0</v>
      </c>
      <c r="P25" s="136">
        <v>0</v>
      </c>
      <c r="Q25" s="136">
        <v>5.4646871788999993</v>
      </c>
      <c r="R25" s="796">
        <v>5.175709481218651</v>
      </c>
    </row>
    <row r="26" spans="2:18" s="92" customFormat="1" ht="15" customHeight="1" x14ac:dyDescent="0.2">
      <c r="B26" s="537" t="s">
        <v>1258</v>
      </c>
      <c r="C26" s="136">
        <v>464.98035788999999</v>
      </c>
      <c r="D26" s="136"/>
      <c r="E26" s="136"/>
      <c r="F26" s="136">
        <v>57.392330680000001</v>
      </c>
      <c r="G26" s="136">
        <v>10.990491140000001</v>
      </c>
      <c r="H26" s="221">
        <v>7.974176363302</v>
      </c>
      <c r="I26" s="221">
        <v>7.9241763633020001</v>
      </c>
      <c r="J26" s="221">
        <v>6.9820739715290001</v>
      </c>
      <c r="K26" s="136">
        <v>2903.8786770306538</v>
      </c>
      <c r="L26" s="139"/>
      <c r="M26" s="136"/>
      <c r="N26" s="136">
        <v>266.82673859540006</v>
      </c>
      <c r="O26" s="136">
        <v>113.42189211</v>
      </c>
      <c r="P26" s="136">
        <v>0</v>
      </c>
      <c r="Q26" s="136">
        <v>84.73172718459999</v>
      </c>
      <c r="R26" s="796">
        <v>7.0187881406953387</v>
      </c>
    </row>
    <row r="27" spans="2:18" s="92" customFormat="1" ht="15" customHeight="1" x14ac:dyDescent="0.2">
      <c r="B27" s="537" t="s">
        <v>1259</v>
      </c>
      <c r="C27" s="136">
        <v>131.84395653000001</v>
      </c>
      <c r="D27" s="136"/>
      <c r="E27" s="136"/>
      <c r="F27" s="136">
        <v>26.16921322</v>
      </c>
      <c r="G27" s="136">
        <v>5.7707998800000002</v>
      </c>
      <c r="H27" s="221">
        <v>4.4423307495489999</v>
      </c>
      <c r="I27" s="221">
        <v>1.549265338643</v>
      </c>
      <c r="J27" s="221">
        <v>4.4423307495489999</v>
      </c>
      <c r="K27" s="136">
        <v>19272.141191615683</v>
      </c>
      <c r="L27" s="139"/>
      <c r="M27" s="136">
        <v>10.449949</v>
      </c>
      <c r="N27" s="136">
        <v>85.634072316000001</v>
      </c>
      <c r="O27" s="136">
        <v>36.236823143999999</v>
      </c>
      <c r="P27" s="136">
        <v>0</v>
      </c>
      <c r="Q27" s="136">
        <v>9.97306107</v>
      </c>
      <c r="R27" s="796">
        <v>4.6706898194585067</v>
      </c>
    </row>
    <row r="28" spans="2:18" s="92" customFormat="1" ht="15" customHeight="1" x14ac:dyDescent="0.2">
      <c r="B28" s="537" t="s">
        <v>1260</v>
      </c>
      <c r="C28" s="136">
        <v>46.398387509999999</v>
      </c>
      <c r="D28" s="136"/>
      <c r="E28" s="136"/>
      <c r="F28" s="136">
        <v>8.727876160000001</v>
      </c>
      <c r="G28" s="136">
        <v>8.3126030000000004E-2</v>
      </c>
      <c r="H28" s="221">
        <v>1.6620118001000002</v>
      </c>
      <c r="I28" s="221">
        <v>0</v>
      </c>
      <c r="J28" s="221">
        <v>1.6620118001000002</v>
      </c>
      <c r="K28" s="136">
        <v>702.86907156323605</v>
      </c>
      <c r="L28" s="139"/>
      <c r="M28" s="136"/>
      <c r="N28" s="136">
        <v>35.350098772100004</v>
      </c>
      <c r="O28" s="136">
        <v>5.1547995499999999</v>
      </c>
      <c r="P28" s="136">
        <v>0</v>
      </c>
      <c r="Q28" s="136">
        <v>5.8934891879000002</v>
      </c>
      <c r="R28" s="796">
        <v>5.8937368671043719</v>
      </c>
    </row>
    <row r="29" spans="2:18" s="92" customFormat="1" ht="15" customHeight="1" x14ac:dyDescent="0.2">
      <c r="B29" s="537" t="s">
        <v>1261</v>
      </c>
      <c r="C29" s="136">
        <v>1145.33284411</v>
      </c>
      <c r="D29" s="136"/>
      <c r="E29" s="136"/>
      <c r="F29" s="136">
        <v>422.65115911000004</v>
      </c>
      <c r="G29" s="136">
        <v>46.984398079999998</v>
      </c>
      <c r="H29" s="221">
        <v>44.063563954185014</v>
      </c>
      <c r="I29" s="221">
        <v>42.482829849509017</v>
      </c>
      <c r="J29" s="221">
        <v>38.385176618873018</v>
      </c>
      <c r="K29" s="136">
        <v>6047.8440466015591</v>
      </c>
      <c r="L29" s="139"/>
      <c r="M29" s="136"/>
      <c r="N29" s="136">
        <v>828.48914657450041</v>
      </c>
      <c r="O29" s="136">
        <v>185.86386296999999</v>
      </c>
      <c r="P29" s="136">
        <v>4.8463044400000008</v>
      </c>
      <c r="Q29" s="136">
        <v>126.1335301255</v>
      </c>
      <c r="R29" s="796">
        <v>5.5203378341820972</v>
      </c>
    </row>
    <row r="30" spans="2:18" s="92" customFormat="1" ht="15" customHeight="1" x14ac:dyDescent="0.2">
      <c r="B30" s="537" t="s">
        <v>1262</v>
      </c>
      <c r="C30" s="136">
        <v>211.12013812000001</v>
      </c>
      <c r="D30" s="136"/>
      <c r="E30" s="136"/>
      <c r="F30" s="136">
        <v>117.53295909000001</v>
      </c>
      <c r="G30" s="136">
        <v>1.3231328100000002</v>
      </c>
      <c r="H30" s="221">
        <v>0.60506373694500004</v>
      </c>
      <c r="I30" s="221">
        <v>0.60506373694500004</v>
      </c>
      <c r="J30" s="221">
        <v>0.60506373694500004</v>
      </c>
      <c r="K30" s="136">
        <v>142.13387421281516</v>
      </c>
      <c r="L30" s="139"/>
      <c r="M30" s="136"/>
      <c r="N30" s="136">
        <v>175.68869208230004</v>
      </c>
      <c r="O30" s="136">
        <v>11.158483070000001</v>
      </c>
      <c r="P30" s="136">
        <v>0.50560156000000001</v>
      </c>
      <c r="Q30" s="136">
        <v>23.767361407700001</v>
      </c>
      <c r="R30" s="796">
        <v>5.6071528490543914</v>
      </c>
    </row>
    <row r="31" spans="2:18" s="92" customFormat="1" ht="15" customHeight="1" x14ac:dyDescent="0.2">
      <c r="B31" s="537" t="s">
        <v>1263</v>
      </c>
      <c r="C31" s="136">
        <v>297.5831402</v>
      </c>
      <c r="D31" s="136"/>
      <c r="E31" s="136"/>
      <c r="F31" s="136">
        <v>151.21663713999999</v>
      </c>
      <c r="G31" s="136">
        <v>24.31774364</v>
      </c>
      <c r="H31" s="221">
        <v>14.842862669954997</v>
      </c>
      <c r="I31" s="221">
        <v>10.100452461205997</v>
      </c>
      <c r="J31" s="221">
        <v>14.842862669954997</v>
      </c>
      <c r="K31" s="136">
        <v>604.80525209578457</v>
      </c>
      <c r="L31" s="139"/>
      <c r="M31" s="136"/>
      <c r="N31" s="136">
        <v>253.91635309590004</v>
      </c>
      <c r="O31" s="136">
        <v>13.48347259</v>
      </c>
      <c r="P31" s="136">
        <v>0</v>
      </c>
      <c r="Q31" s="136">
        <v>30.183314514099997</v>
      </c>
      <c r="R31" s="796">
        <v>5.2767358986734596</v>
      </c>
    </row>
    <row r="32" spans="2:18" s="92" customFormat="1" ht="15" customHeight="1" x14ac:dyDescent="0.2">
      <c r="B32" s="537" t="s">
        <v>1264</v>
      </c>
      <c r="C32" s="136">
        <v>964.57197522000001</v>
      </c>
      <c r="D32" s="136"/>
      <c r="E32" s="136"/>
      <c r="F32" s="136">
        <v>145.94054511000002</v>
      </c>
      <c r="G32" s="136">
        <v>14.47411484</v>
      </c>
      <c r="H32" s="450">
        <v>15.211312132703</v>
      </c>
      <c r="I32" s="450">
        <v>6.2306173869469994</v>
      </c>
      <c r="J32" s="450">
        <v>15.204603981046999</v>
      </c>
      <c r="K32" s="136">
        <v>1895.0853293521463</v>
      </c>
      <c r="L32" s="139"/>
      <c r="M32" s="136"/>
      <c r="N32" s="136">
        <v>740.93002624779979</v>
      </c>
      <c r="O32" s="136">
        <v>173.62861584000001</v>
      </c>
      <c r="P32" s="136">
        <v>0</v>
      </c>
      <c r="Q32" s="136">
        <v>50.01333313220001</v>
      </c>
      <c r="R32" s="796">
        <v>4.0897357767582792</v>
      </c>
    </row>
    <row r="33" spans="2:18" s="92" customFormat="1" ht="15" customHeight="1" x14ac:dyDescent="0.2">
      <c r="B33" s="537" t="s">
        <v>1265</v>
      </c>
      <c r="C33" s="136">
        <v>104.15356446</v>
      </c>
      <c r="D33" s="136"/>
      <c r="E33" s="136"/>
      <c r="F33" s="136">
        <v>28.336907149999998</v>
      </c>
      <c r="G33" s="136">
        <v>0.99836156999999992</v>
      </c>
      <c r="H33" s="450">
        <v>0.28371361135699996</v>
      </c>
      <c r="I33" s="450">
        <v>0.10607465987399999</v>
      </c>
      <c r="J33" s="450">
        <v>0.28371361135699996</v>
      </c>
      <c r="K33" s="136">
        <v>498.75560302624325</v>
      </c>
      <c r="L33" s="139"/>
      <c r="M33" s="136"/>
      <c r="N33" s="136">
        <v>99.792939689999997</v>
      </c>
      <c r="O33" s="136">
        <v>0</v>
      </c>
      <c r="P33" s="136">
        <v>0.49134305</v>
      </c>
      <c r="Q33" s="136">
        <v>3.86928172</v>
      </c>
      <c r="R33" s="796">
        <v>3.5975588937072924</v>
      </c>
    </row>
    <row r="34" spans="2:18" s="92" customFormat="1" ht="15" customHeight="1" x14ac:dyDescent="0.2">
      <c r="B34" s="537" t="s">
        <v>1266</v>
      </c>
      <c r="C34" s="136">
        <v>245.50880766999998</v>
      </c>
      <c r="D34" s="136"/>
      <c r="E34" s="136"/>
      <c r="F34" s="136">
        <v>19.413054160000002</v>
      </c>
      <c r="G34" s="136">
        <v>6.8599217300000008</v>
      </c>
      <c r="H34" s="450">
        <v>5.5870599788910003</v>
      </c>
      <c r="I34" s="450">
        <v>4.0203299817930001</v>
      </c>
      <c r="J34" s="450">
        <v>5.5870599788910003</v>
      </c>
      <c r="K34" s="136">
        <v>547.01774004610706</v>
      </c>
      <c r="L34" s="139"/>
      <c r="M34" s="136"/>
      <c r="N34" s="136">
        <v>34.849179039999974</v>
      </c>
      <c r="O34" s="136">
        <v>208.52114143</v>
      </c>
      <c r="P34" s="136">
        <v>0</v>
      </c>
      <c r="Q34" s="136">
        <v>2.1384872000000001</v>
      </c>
      <c r="R34" s="796">
        <v>3.7776938013118397</v>
      </c>
    </row>
    <row r="35" spans="2:18" s="92" customFormat="1" ht="15" customHeight="1" x14ac:dyDescent="0.2">
      <c r="B35" s="537" t="s">
        <v>1267</v>
      </c>
      <c r="C35" s="136">
        <v>236.83100750999998</v>
      </c>
      <c r="D35" s="136"/>
      <c r="E35" s="136"/>
      <c r="F35" s="136">
        <v>117.79605468000001</v>
      </c>
      <c r="G35" s="136">
        <v>0.50359403000000003</v>
      </c>
      <c r="H35" s="450">
        <v>0.35568551085199995</v>
      </c>
      <c r="I35" s="450">
        <v>0.35568551085199995</v>
      </c>
      <c r="J35" s="450">
        <v>0.18830169202700001</v>
      </c>
      <c r="K35" s="136">
        <v>975.78831720197684</v>
      </c>
      <c r="L35" s="139"/>
      <c r="M35" s="136"/>
      <c r="N35" s="136">
        <v>182.98992190999999</v>
      </c>
      <c r="O35" s="136">
        <v>39.995276379999993</v>
      </c>
      <c r="P35" s="136">
        <v>0</v>
      </c>
      <c r="Q35" s="136">
        <v>13.845809220000001</v>
      </c>
      <c r="R35" s="796">
        <v>4.2366412529347484</v>
      </c>
    </row>
    <row r="36" spans="2:18" s="92" customFormat="1" ht="15" customHeight="1" x14ac:dyDescent="0.2">
      <c r="B36" s="537" t="s">
        <v>1268</v>
      </c>
      <c r="C36" s="136">
        <v>114.92741690000001</v>
      </c>
      <c r="D36" s="136"/>
      <c r="E36" s="136"/>
      <c r="F36" s="136">
        <v>20.28232354</v>
      </c>
      <c r="G36" s="136">
        <v>1.03171295</v>
      </c>
      <c r="H36" s="450">
        <v>0.57670953783099999</v>
      </c>
      <c r="I36" s="450">
        <v>8.1414659038999984E-2</v>
      </c>
      <c r="J36" s="450">
        <v>0.57670953783099999</v>
      </c>
      <c r="K36" s="136">
        <v>557.4686409995046</v>
      </c>
      <c r="L36" s="139"/>
      <c r="M36" s="136"/>
      <c r="N36" s="136">
        <v>104.04696048</v>
      </c>
      <c r="O36" s="136">
        <v>2.4629782199999997</v>
      </c>
      <c r="P36" s="136">
        <v>0.48235925000000002</v>
      </c>
      <c r="Q36" s="136">
        <v>7.9351189500000006</v>
      </c>
      <c r="R36" s="796">
        <v>4.4811179248836694</v>
      </c>
    </row>
    <row r="37" spans="2:18" s="92" customFormat="1" ht="15" customHeight="1" x14ac:dyDescent="0.2">
      <c r="B37" s="537" t="s">
        <v>1269</v>
      </c>
      <c r="C37" s="136">
        <v>304.43817324999998</v>
      </c>
      <c r="D37" s="136"/>
      <c r="E37" s="136"/>
      <c r="F37" s="136">
        <v>47.872113829999996</v>
      </c>
      <c r="G37" s="136">
        <v>0.76608361000000003</v>
      </c>
      <c r="H37" s="450">
        <v>0.17349830229299998</v>
      </c>
      <c r="I37" s="450">
        <v>0.17349830229299998</v>
      </c>
      <c r="J37" s="450">
        <v>0.17349830229299998</v>
      </c>
      <c r="K37" s="136">
        <v>2129.5079865877387</v>
      </c>
      <c r="L37" s="139"/>
      <c r="M37" s="136"/>
      <c r="N37" s="136">
        <v>254.40356742459994</v>
      </c>
      <c r="O37" s="136">
        <v>11.187233155400001</v>
      </c>
      <c r="P37" s="136">
        <v>0</v>
      </c>
      <c r="Q37" s="136">
        <v>38.847372669999999</v>
      </c>
      <c r="R37" s="796">
        <v>5.9733288546024488</v>
      </c>
    </row>
    <row r="38" spans="2:18" s="92" customFormat="1" ht="15" customHeight="1" x14ac:dyDescent="0.2">
      <c r="B38" s="536" t="s">
        <v>1270</v>
      </c>
      <c r="C38" s="136">
        <v>2393.0489572199999</v>
      </c>
      <c r="D38" s="136"/>
      <c r="E38" s="136"/>
      <c r="F38" s="136">
        <v>166.9443808</v>
      </c>
      <c r="G38" s="136">
        <v>-7.7670149999999993E-2</v>
      </c>
      <c r="H38" s="450">
        <v>9.3168680745999988E-2</v>
      </c>
      <c r="I38" s="450">
        <v>9.7452074599999993E-4</v>
      </c>
      <c r="J38" s="450">
        <v>9.2194159999999983E-2</v>
      </c>
      <c r="K38" s="136">
        <v>10544.674213404571</v>
      </c>
      <c r="L38" s="139"/>
      <c r="M38" s="136">
        <v>2.2096499999999999</v>
      </c>
      <c r="N38" s="136">
        <v>1215.1541702971001</v>
      </c>
      <c r="O38" s="136">
        <v>256.00340812640002</v>
      </c>
      <c r="P38" s="136">
        <v>584.22000134050006</v>
      </c>
      <c r="Q38" s="136">
        <v>337.67137745599996</v>
      </c>
      <c r="R38" s="796">
        <v>13.058804761536718</v>
      </c>
    </row>
    <row r="39" spans="2:18" s="92" customFormat="1" ht="15" customHeight="1" x14ac:dyDescent="0.2">
      <c r="B39" s="538" t="s">
        <v>1271</v>
      </c>
      <c r="C39" s="136">
        <v>262.57522604000002</v>
      </c>
      <c r="D39" s="136"/>
      <c r="E39" s="136"/>
      <c r="F39" s="136">
        <v>8.2457671399999999</v>
      </c>
      <c r="G39" s="136">
        <v>-7.7670149999999993E-2</v>
      </c>
      <c r="H39" s="450">
        <v>9.2194159999999983E-2</v>
      </c>
      <c r="I39" s="450">
        <v>0</v>
      </c>
      <c r="J39" s="450">
        <v>9.2194159999999983E-2</v>
      </c>
      <c r="K39" s="136">
        <v>537.84576647213635</v>
      </c>
      <c r="L39" s="139"/>
      <c r="M39" s="136"/>
      <c r="N39" s="136">
        <v>41.7162933444</v>
      </c>
      <c r="O39" s="136">
        <v>59.623600000000003</v>
      </c>
      <c r="P39" s="136">
        <v>134.2834813856</v>
      </c>
      <c r="Q39" s="136">
        <v>26.951851309999999</v>
      </c>
      <c r="R39" s="796">
        <v>17.956359549299808</v>
      </c>
    </row>
    <row r="40" spans="2:18" s="92" customFormat="1" ht="15" customHeight="1" x14ac:dyDescent="0.2">
      <c r="B40" s="538" t="s">
        <v>1272</v>
      </c>
      <c r="C40" s="136">
        <v>530.16982490999999</v>
      </c>
      <c r="D40" s="136"/>
      <c r="E40" s="136"/>
      <c r="F40" s="136">
        <v>102.80707165999999</v>
      </c>
      <c r="G40" s="136">
        <v>0</v>
      </c>
      <c r="H40" s="450">
        <v>9.7452074599999993E-4</v>
      </c>
      <c r="I40" s="450">
        <v>9.7452074599999993E-4</v>
      </c>
      <c r="J40" s="450">
        <v>0</v>
      </c>
      <c r="K40" s="136">
        <v>89.875633858450882</v>
      </c>
      <c r="L40" s="139"/>
      <c r="M40" s="136"/>
      <c r="N40" s="136">
        <v>334.63287851630002</v>
      </c>
      <c r="O40" s="136">
        <v>93.250949304599999</v>
      </c>
      <c r="P40" s="136">
        <v>39.261685522900002</v>
      </c>
      <c r="Q40" s="136">
        <v>63.024311566199998</v>
      </c>
      <c r="R40" s="796">
        <v>6.874187226801947</v>
      </c>
    </row>
    <row r="41" spans="2:18" s="92" customFormat="1" ht="15" customHeight="1" x14ac:dyDescent="0.2">
      <c r="B41" s="538" t="s">
        <v>1273</v>
      </c>
      <c r="C41" s="136">
        <v>545.42622140999993</v>
      </c>
      <c r="D41" s="136"/>
      <c r="E41" s="136"/>
      <c r="F41" s="136">
        <v>31.85892673</v>
      </c>
      <c r="G41" s="136">
        <v>0</v>
      </c>
      <c r="H41" s="450">
        <v>0</v>
      </c>
      <c r="I41" s="450">
        <v>0</v>
      </c>
      <c r="J41" s="450">
        <v>0</v>
      </c>
      <c r="K41" s="136">
        <v>6129.6956355256189</v>
      </c>
      <c r="L41" s="139"/>
      <c r="M41" s="136"/>
      <c r="N41" s="136">
        <v>400.13850065000003</v>
      </c>
      <c r="O41" s="136">
        <v>78.11261863</v>
      </c>
      <c r="P41" s="136">
        <v>35.66709015</v>
      </c>
      <c r="Q41" s="136">
        <v>31.508011980000003</v>
      </c>
      <c r="R41" s="796">
        <v>5.216167648086131</v>
      </c>
    </row>
    <row r="42" spans="2:18" s="92" customFormat="1" ht="15" customHeight="1" x14ac:dyDescent="0.2">
      <c r="B42" s="538" t="s">
        <v>1274</v>
      </c>
      <c r="C42" s="136">
        <v>1054.87768486</v>
      </c>
      <c r="D42" s="136"/>
      <c r="E42" s="136"/>
      <c r="F42" s="136">
        <v>24.032615270000001</v>
      </c>
      <c r="G42" s="136">
        <v>0</v>
      </c>
      <c r="H42" s="450">
        <v>0</v>
      </c>
      <c r="I42" s="450">
        <v>0</v>
      </c>
      <c r="J42" s="450">
        <v>0</v>
      </c>
      <c r="K42" s="136">
        <v>3787.2571775483657</v>
      </c>
      <c r="L42" s="139"/>
      <c r="M42" s="136">
        <v>2.2096499999999999</v>
      </c>
      <c r="N42" s="136">
        <v>438.66649778640004</v>
      </c>
      <c r="O42" s="136">
        <v>25.016240191799998</v>
      </c>
      <c r="P42" s="136">
        <v>375.00774428200003</v>
      </c>
      <c r="Q42" s="136">
        <v>216.18720259979997</v>
      </c>
      <c r="R42" s="796">
        <v>19.00309674605894</v>
      </c>
    </row>
    <row r="43" spans="2:18" s="92" customFormat="1" ht="15" customHeight="1" x14ac:dyDescent="0.2">
      <c r="B43" s="536" t="s">
        <v>1275</v>
      </c>
      <c r="C43" s="136">
        <v>815.91616586999999</v>
      </c>
      <c r="D43" s="136"/>
      <c r="E43" s="136"/>
      <c r="F43" s="136">
        <v>3.1070494500000003</v>
      </c>
      <c r="G43" s="136">
        <v>1.7895805900000001</v>
      </c>
      <c r="H43" s="450">
        <v>2.6144932223190001</v>
      </c>
      <c r="I43" s="450">
        <v>0</v>
      </c>
      <c r="J43" s="450">
        <v>2.6144932223190001</v>
      </c>
      <c r="K43" s="136">
        <v>38082.851622742332</v>
      </c>
      <c r="L43" s="139"/>
      <c r="M43" s="136"/>
      <c r="N43" s="136">
        <v>355.99070560950025</v>
      </c>
      <c r="O43" s="136">
        <v>86.1764857517</v>
      </c>
      <c r="P43" s="136">
        <v>273.8031679902</v>
      </c>
      <c r="Q43" s="136">
        <v>99.945806518599966</v>
      </c>
      <c r="R43" s="796">
        <v>13.754363788843838</v>
      </c>
    </row>
    <row r="44" spans="2:18" s="92" customFormat="1" ht="15" customHeight="1" x14ac:dyDescent="0.2">
      <c r="B44" s="536" t="s">
        <v>1276</v>
      </c>
      <c r="C44" s="136">
        <v>3405.2245777199996</v>
      </c>
      <c r="D44" s="136"/>
      <c r="E44" s="136"/>
      <c r="F44" s="136">
        <v>269.25343233000001</v>
      </c>
      <c r="G44" s="136">
        <v>46.805607999999999</v>
      </c>
      <c r="H44" s="450">
        <v>120.15897774717402</v>
      </c>
      <c r="I44" s="450">
        <v>26.946047272816003</v>
      </c>
      <c r="J44" s="450">
        <v>114.74437243246602</v>
      </c>
      <c r="K44" s="136">
        <v>89565.870994407931</v>
      </c>
      <c r="L44" s="139"/>
      <c r="M44" s="136"/>
      <c r="N44" s="136">
        <v>2401.7596497527993</v>
      </c>
      <c r="O44" s="136">
        <v>399.74021522999993</v>
      </c>
      <c r="P44" s="136">
        <v>5.0060573399999999</v>
      </c>
      <c r="Q44" s="136">
        <v>598.71865539720011</v>
      </c>
      <c r="R44" s="796">
        <v>7.1730085382107625</v>
      </c>
    </row>
    <row r="45" spans="2:18" s="92" customFormat="1" ht="15" customHeight="1" x14ac:dyDescent="0.2">
      <c r="B45" s="538" t="s">
        <v>1277</v>
      </c>
      <c r="C45" s="136">
        <v>1246.55417829</v>
      </c>
      <c r="D45" s="136"/>
      <c r="E45" s="136"/>
      <c r="F45" s="136">
        <v>55.860968490000005</v>
      </c>
      <c r="G45" s="136">
        <v>5.6956587499999998</v>
      </c>
      <c r="H45" s="450">
        <v>24.098285583926</v>
      </c>
      <c r="I45" s="450">
        <v>11.255835709495001</v>
      </c>
      <c r="J45" s="450">
        <v>24.098285583926</v>
      </c>
      <c r="K45" s="136">
        <v>26045.886442270661</v>
      </c>
      <c r="L45" s="139"/>
      <c r="M45" s="136"/>
      <c r="N45" s="136">
        <v>889.05796909229991</v>
      </c>
      <c r="O45" s="136">
        <v>12.52816202</v>
      </c>
      <c r="P45" s="136">
        <v>0</v>
      </c>
      <c r="Q45" s="136">
        <v>344.96804717770004</v>
      </c>
      <c r="R45" s="796">
        <v>10.059427527268257</v>
      </c>
    </row>
    <row r="46" spans="2:18" s="92" customFormat="1" ht="15" customHeight="1" x14ac:dyDescent="0.2">
      <c r="B46" s="538" t="s">
        <v>1278</v>
      </c>
      <c r="C46" s="136">
        <v>949.72430584000006</v>
      </c>
      <c r="D46" s="136"/>
      <c r="E46" s="136"/>
      <c r="F46" s="136">
        <v>4.3817675899999999</v>
      </c>
      <c r="G46" s="136">
        <v>0</v>
      </c>
      <c r="H46" s="450">
        <v>0</v>
      </c>
      <c r="I46" s="450">
        <v>0</v>
      </c>
      <c r="J46" s="450">
        <v>0</v>
      </c>
      <c r="K46" s="136">
        <v>20379.839888106002</v>
      </c>
      <c r="L46" s="139"/>
      <c r="M46" s="136"/>
      <c r="N46" s="136">
        <v>868.68459324000014</v>
      </c>
      <c r="O46" s="136">
        <v>33.566272989999995</v>
      </c>
      <c r="P46" s="136">
        <v>0</v>
      </c>
      <c r="Q46" s="136">
        <v>47.473439610000007</v>
      </c>
      <c r="R46" s="796">
        <v>3.9130464601860262</v>
      </c>
    </row>
    <row r="47" spans="2:18" s="92" customFormat="1" ht="15" customHeight="1" x14ac:dyDescent="0.2">
      <c r="B47" s="538" t="s">
        <v>1279</v>
      </c>
      <c r="C47" s="136">
        <v>1208.9460935899999</v>
      </c>
      <c r="D47" s="136"/>
      <c r="E47" s="136"/>
      <c r="F47" s="136">
        <v>209.01069625</v>
      </c>
      <c r="G47" s="136">
        <v>41.10994925</v>
      </c>
      <c r="H47" s="450">
        <v>96.060692163248021</v>
      </c>
      <c r="I47" s="450">
        <v>15.690211563321</v>
      </c>
      <c r="J47" s="450">
        <v>90.646086848540023</v>
      </c>
      <c r="K47" s="136">
        <v>43140.144664031264</v>
      </c>
      <c r="L47" s="139"/>
      <c r="M47" s="136"/>
      <c r="N47" s="136">
        <v>644.01708742049925</v>
      </c>
      <c r="O47" s="136">
        <v>353.64578021999995</v>
      </c>
      <c r="P47" s="136">
        <v>5.0060573399999999</v>
      </c>
      <c r="Q47" s="136">
        <v>206.27716860950002</v>
      </c>
      <c r="R47" s="796">
        <v>6.757760553085383</v>
      </c>
    </row>
    <row r="48" spans="2:18" s="92" customFormat="1" ht="15" customHeight="1" x14ac:dyDescent="0.2">
      <c r="B48" s="536" t="s">
        <v>1280</v>
      </c>
      <c r="C48" s="136">
        <v>15438.922254360001</v>
      </c>
      <c r="D48" s="136"/>
      <c r="E48" s="136"/>
      <c r="F48" s="136">
        <v>2475.1602115999999</v>
      </c>
      <c r="G48" s="136">
        <v>184.18171699000001</v>
      </c>
      <c r="H48" s="450">
        <v>297.77992281974599</v>
      </c>
      <c r="I48" s="450">
        <v>62.708911645927017</v>
      </c>
      <c r="J48" s="450">
        <v>287.06314777407505</v>
      </c>
      <c r="K48" s="136">
        <v>32551.760531944252</v>
      </c>
      <c r="L48" s="139"/>
      <c r="M48" s="136"/>
      <c r="N48" s="136">
        <v>11808.006017465208</v>
      </c>
      <c r="O48" s="136">
        <v>720.09813870280016</v>
      </c>
      <c r="P48" s="136">
        <v>53.781430797200002</v>
      </c>
      <c r="Q48" s="136">
        <v>2857.0366673947988</v>
      </c>
      <c r="R48" s="796">
        <v>7.5403148535867857</v>
      </c>
    </row>
    <row r="49" spans="2:18" s="92" customFormat="1" ht="15" customHeight="1" x14ac:dyDescent="0.2">
      <c r="B49" s="536" t="s">
        <v>1281</v>
      </c>
      <c r="C49" s="136">
        <v>2571.2511189100001</v>
      </c>
      <c r="D49" s="136"/>
      <c r="E49" s="136"/>
      <c r="F49" s="136">
        <v>149.10194174999998</v>
      </c>
      <c r="G49" s="136">
        <v>17.340899620000002</v>
      </c>
      <c r="H49" s="450">
        <v>8.2202309775300009</v>
      </c>
      <c r="I49" s="450">
        <v>3.4695222191219992</v>
      </c>
      <c r="J49" s="450">
        <v>8.2124883775300006</v>
      </c>
      <c r="K49" s="136">
        <v>160354.31889143772</v>
      </c>
      <c r="L49" s="139"/>
      <c r="M49" s="136">
        <v>1.379308</v>
      </c>
      <c r="N49" s="136">
        <v>1189.2600867624997</v>
      </c>
      <c r="O49" s="136">
        <v>862.64060071120002</v>
      </c>
      <c r="P49" s="136">
        <v>44.916449379999996</v>
      </c>
      <c r="Q49" s="136">
        <v>474.43398205630007</v>
      </c>
      <c r="R49" s="796">
        <v>7.4614501871397749</v>
      </c>
    </row>
    <row r="50" spans="2:18" s="92" customFormat="1" ht="15" customHeight="1" x14ac:dyDescent="0.2">
      <c r="B50" s="538" t="s">
        <v>1282</v>
      </c>
      <c r="C50" s="136">
        <v>951.83512690999999</v>
      </c>
      <c r="D50" s="136"/>
      <c r="E50" s="136"/>
      <c r="F50" s="136">
        <v>102.55278456999999</v>
      </c>
      <c r="G50" s="136">
        <v>12.10433534</v>
      </c>
      <c r="H50" s="450">
        <v>7.214683786348</v>
      </c>
      <c r="I50" s="450">
        <v>3.4617796191219994</v>
      </c>
      <c r="J50" s="450">
        <v>7.214683786348</v>
      </c>
      <c r="K50" s="136">
        <v>127378.72724675499</v>
      </c>
      <c r="L50" s="139"/>
      <c r="M50" s="136"/>
      <c r="N50" s="136">
        <v>684.79503927999974</v>
      </c>
      <c r="O50" s="136">
        <v>154.57205543000003</v>
      </c>
      <c r="P50" s="136">
        <v>1.3479328599999998</v>
      </c>
      <c r="Q50" s="136">
        <v>111.12009934000001</v>
      </c>
      <c r="R50" s="796">
        <v>5.6332725959755576</v>
      </c>
    </row>
    <row r="51" spans="2:18" s="92" customFormat="1" ht="15" customHeight="1" x14ac:dyDescent="0.2">
      <c r="B51" s="538" t="s">
        <v>1283</v>
      </c>
      <c r="C51" s="136">
        <v>437.72124212</v>
      </c>
      <c r="D51" s="136"/>
      <c r="E51" s="136"/>
      <c r="F51" s="136">
        <v>0</v>
      </c>
      <c r="G51" s="136">
        <v>0</v>
      </c>
      <c r="H51" s="450">
        <v>0</v>
      </c>
      <c r="I51" s="450">
        <v>0</v>
      </c>
      <c r="J51" s="450">
        <v>0</v>
      </c>
      <c r="K51" s="136">
        <v>4903.1041605651089</v>
      </c>
      <c r="L51" s="139"/>
      <c r="M51" s="136"/>
      <c r="N51" s="136">
        <v>2.3279596799999904</v>
      </c>
      <c r="O51" s="136">
        <v>435.37009187000001</v>
      </c>
      <c r="P51" s="136">
        <v>0</v>
      </c>
      <c r="Q51" s="136">
        <v>2.3190570000000001E-2</v>
      </c>
      <c r="R51" s="796">
        <v>3.7473643111002097</v>
      </c>
    </row>
    <row r="52" spans="2:18" s="92" customFormat="1" ht="15" customHeight="1" x14ac:dyDescent="0.2">
      <c r="B52" s="538" t="s">
        <v>1284</v>
      </c>
      <c r="C52" s="136">
        <v>243.68738959999999</v>
      </c>
      <c r="D52" s="136"/>
      <c r="E52" s="136"/>
      <c r="F52" s="136">
        <v>0</v>
      </c>
      <c r="G52" s="136">
        <v>0</v>
      </c>
      <c r="H52" s="450">
        <v>0.55540341000000004</v>
      </c>
      <c r="I52" s="450">
        <v>7.7426000000000005E-3</v>
      </c>
      <c r="J52" s="450">
        <v>0.54766081000000011</v>
      </c>
      <c r="K52" s="136">
        <v>24460.011336361255</v>
      </c>
      <c r="L52" s="139"/>
      <c r="M52" s="136">
        <v>1.379308</v>
      </c>
      <c r="N52" s="136">
        <v>208.0783295</v>
      </c>
      <c r="O52" s="136">
        <v>31.25</v>
      </c>
      <c r="P52" s="136">
        <v>0</v>
      </c>
      <c r="Q52" s="136">
        <v>4.3590600999999998</v>
      </c>
      <c r="R52" s="796">
        <v>3.2201608811302975</v>
      </c>
    </row>
    <row r="53" spans="2:18" s="92" customFormat="1" ht="15" customHeight="1" x14ac:dyDescent="0.2">
      <c r="B53" s="538" t="s">
        <v>1285</v>
      </c>
      <c r="C53" s="136">
        <v>852.02089111999999</v>
      </c>
      <c r="D53" s="136"/>
      <c r="E53" s="136"/>
      <c r="F53" s="136">
        <v>43.545607859999997</v>
      </c>
      <c r="G53" s="136">
        <v>5.2365642800000005</v>
      </c>
      <c r="H53" s="450">
        <v>0.45014378118199999</v>
      </c>
      <c r="I53" s="450">
        <v>0</v>
      </c>
      <c r="J53" s="450">
        <v>0.45014378118199999</v>
      </c>
      <c r="K53" s="136">
        <v>1822.4844233992599</v>
      </c>
      <c r="L53" s="139"/>
      <c r="M53" s="136"/>
      <c r="N53" s="136">
        <v>212.23011260249999</v>
      </c>
      <c r="O53" s="136">
        <v>240.96605910120005</v>
      </c>
      <c r="P53" s="136">
        <v>43.568516519999996</v>
      </c>
      <c r="Q53" s="136">
        <v>355.25620289630007</v>
      </c>
      <c r="R53" s="796">
        <v>13.006284358199608</v>
      </c>
    </row>
    <row r="54" spans="2:18" s="92" customFormat="1" ht="15" customHeight="1" x14ac:dyDescent="0.2">
      <c r="B54" s="538" t="s">
        <v>1286</v>
      </c>
      <c r="C54" s="136">
        <v>85.986469159999999</v>
      </c>
      <c r="D54" s="136"/>
      <c r="E54" s="136"/>
      <c r="F54" s="136">
        <v>3.0035493199999999</v>
      </c>
      <c r="G54" s="136">
        <v>0</v>
      </c>
      <c r="H54" s="450">
        <v>0</v>
      </c>
      <c r="I54" s="450">
        <v>0</v>
      </c>
      <c r="J54" s="450">
        <v>0</v>
      </c>
      <c r="K54" s="136">
        <v>1789.9917243570987</v>
      </c>
      <c r="L54" s="139"/>
      <c r="M54" s="136"/>
      <c r="N54" s="136">
        <v>81.82864570000001</v>
      </c>
      <c r="O54" s="136">
        <v>0.48239430999999999</v>
      </c>
      <c r="P54" s="136">
        <v>0</v>
      </c>
      <c r="Q54" s="136">
        <v>3.6754291500000003</v>
      </c>
      <c r="R54" s="796">
        <v>3.6828568492227913</v>
      </c>
    </row>
    <row r="55" spans="2:18" s="92" customFormat="1" ht="15" customHeight="1" x14ac:dyDescent="0.2">
      <c r="B55" s="539" t="s">
        <v>1287</v>
      </c>
      <c r="C55" s="136">
        <v>316.23230233999999</v>
      </c>
      <c r="D55" s="136"/>
      <c r="E55" s="136"/>
      <c r="F55" s="136">
        <v>15.80394104</v>
      </c>
      <c r="G55" s="136">
        <v>34.854738670000003</v>
      </c>
      <c r="H55" s="450">
        <v>64.91158082527501</v>
      </c>
      <c r="I55" s="450">
        <v>0.72370399563299992</v>
      </c>
      <c r="J55" s="450">
        <v>60.163519293493998</v>
      </c>
      <c r="K55" s="136">
        <v>1157.6611308844172</v>
      </c>
      <c r="L55" s="139"/>
      <c r="M55" s="136"/>
      <c r="N55" s="136">
        <v>233.8603883074</v>
      </c>
      <c r="O55" s="136">
        <v>16.095496029999996</v>
      </c>
      <c r="P55" s="136">
        <v>0.49061521999999996</v>
      </c>
      <c r="Q55" s="136">
        <v>65.785802782600001</v>
      </c>
      <c r="R55" s="796">
        <v>8.0952365773826322</v>
      </c>
    </row>
    <row r="56" spans="2:18" s="92" customFormat="1" ht="15" customHeight="1" x14ac:dyDescent="0.2">
      <c r="B56" s="536" t="s">
        <v>1288</v>
      </c>
      <c r="C56" s="136">
        <v>8050.09211082</v>
      </c>
      <c r="D56" s="136"/>
      <c r="E56" s="136"/>
      <c r="F56" s="136">
        <v>314.70901852999998</v>
      </c>
      <c r="G56" s="136">
        <v>42.109261060000001</v>
      </c>
      <c r="H56" s="450">
        <v>23.540053430199006</v>
      </c>
      <c r="I56" s="450">
        <v>3.2474880857050001</v>
      </c>
      <c r="J56" s="450">
        <v>22.498831981252</v>
      </c>
      <c r="K56" s="136">
        <v>1176.9849010827984</v>
      </c>
      <c r="L56" s="139"/>
      <c r="M56" s="136"/>
      <c r="N56" s="136">
        <v>6287.866397886798</v>
      </c>
      <c r="O56" s="136">
        <v>574.15505295170021</v>
      </c>
      <c r="P56" s="136">
        <v>246.31965873000001</v>
      </c>
      <c r="Q56" s="136">
        <v>941.75100125150038</v>
      </c>
      <c r="R56" s="796">
        <v>6.2035812292566597</v>
      </c>
    </row>
    <row r="57" spans="2:18" s="92" customFormat="1" ht="21" customHeight="1" x14ac:dyDescent="0.2">
      <c r="B57" s="540" t="s">
        <v>1289</v>
      </c>
      <c r="C57" s="136">
        <v>18417.430516050001</v>
      </c>
      <c r="D57" s="136"/>
      <c r="E57" s="136">
        <v>28.529140617599996</v>
      </c>
      <c r="F57" s="136">
        <v>1706.90284516</v>
      </c>
      <c r="G57" s="136">
        <v>186.47352538999999</v>
      </c>
      <c r="H57" s="450">
        <v>158.58554290260795</v>
      </c>
      <c r="I57" s="450">
        <v>47.496584713391997</v>
      </c>
      <c r="J57" s="450">
        <v>156.25644480622398</v>
      </c>
      <c r="K57" s="139"/>
      <c r="L57" s="139"/>
      <c r="M57" s="139"/>
      <c r="N57" s="136">
        <v>10560.544725548407</v>
      </c>
      <c r="O57" s="136">
        <v>1288.8926551836994</v>
      </c>
      <c r="P57" s="136">
        <v>482.14105649689998</v>
      </c>
      <c r="Q57" s="136">
        <v>6085.8520788209935</v>
      </c>
      <c r="R57" s="796">
        <v>5.9538611885947095</v>
      </c>
    </row>
    <row r="58" spans="2:18" s="92" customFormat="1" ht="15" customHeight="1" x14ac:dyDescent="0.2">
      <c r="B58" s="539" t="s">
        <v>1290</v>
      </c>
      <c r="C58" s="136">
        <v>8100.7885418100004</v>
      </c>
      <c r="D58" s="136"/>
      <c r="E58" s="136"/>
      <c r="F58" s="136">
        <v>797.16173700000002</v>
      </c>
      <c r="G58" s="136">
        <v>76.148002459999987</v>
      </c>
      <c r="H58" s="450">
        <v>53.229705538318996</v>
      </c>
      <c r="I58" s="450">
        <v>23.506889422564004</v>
      </c>
      <c r="J58" s="450">
        <v>51.206517570083996</v>
      </c>
      <c r="K58" s="139"/>
      <c r="L58" s="139"/>
      <c r="M58" s="139"/>
      <c r="N58" s="136">
        <v>4394.1294163263055</v>
      </c>
      <c r="O58" s="136">
        <v>347.41788973000001</v>
      </c>
      <c r="P58" s="136">
        <v>7.2502491500000001</v>
      </c>
      <c r="Q58" s="136">
        <v>3351.9909866036983</v>
      </c>
      <c r="R58" s="796">
        <v>13.536314912702208</v>
      </c>
    </row>
    <row r="59" spans="2:18" s="92" customFormat="1" ht="15" customHeight="1" x14ac:dyDescent="0.2">
      <c r="B59" s="541" t="s">
        <v>1291</v>
      </c>
      <c r="C59" s="136">
        <v>10316.641974239999</v>
      </c>
      <c r="D59" s="136"/>
      <c r="E59" s="136">
        <v>28.529140617599996</v>
      </c>
      <c r="F59" s="136">
        <v>909.74110815999995</v>
      </c>
      <c r="G59" s="136">
        <v>110.32552293000001</v>
      </c>
      <c r="H59" s="450">
        <v>105.35583736428896</v>
      </c>
      <c r="I59" s="450">
        <v>23.989695290827996</v>
      </c>
      <c r="J59" s="450">
        <v>105.04992723613998</v>
      </c>
      <c r="K59" s="139"/>
      <c r="L59" s="139"/>
      <c r="M59" s="139"/>
      <c r="N59" s="136">
        <v>6166.4153092221004</v>
      </c>
      <c r="O59" s="136">
        <v>941.47476545369932</v>
      </c>
      <c r="P59" s="136">
        <v>474.89080734689998</v>
      </c>
      <c r="Q59" s="136">
        <v>2733.8610922172957</v>
      </c>
      <c r="R59" s="796">
        <v>10.350918601812964</v>
      </c>
    </row>
    <row r="60" spans="2:18" s="92" customFormat="1" ht="15" customHeight="1" thickBot="1" x14ac:dyDescent="0.25">
      <c r="B60" s="542" t="s">
        <v>1292</v>
      </c>
      <c r="C60" s="442">
        <v>61747.682561499998</v>
      </c>
      <c r="D60" s="454"/>
      <c r="E60" s="454">
        <v>28.529140617599996</v>
      </c>
      <c r="F60" s="442">
        <v>6968.8514390399996</v>
      </c>
      <c r="G60" s="442">
        <v>842.01854892999984</v>
      </c>
      <c r="H60" s="442">
        <v>966.34848410271798</v>
      </c>
      <c r="I60" s="442">
        <v>306.06835190298</v>
      </c>
      <c r="J60" s="442">
        <v>914.48751603354208</v>
      </c>
      <c r="K60" s="442">
        <v>544267.76320330589</v>
      </c>
      <c r="L60" s="543"/>
      <c r="M60" s="442">
        <v>14.038907</v>
      </c>
      <c r="N60" s="442">
        <v>40302.941231781413</v>
      </c>
      <c r="O60" s="442">
        <v>6359.7872992370994</v>
      </c>
      <c r="P60" s="442">
        <v>1777.1583178988003</v>
      </c>
      <c r="Q60" s="442">
        <v>13307.795712582692</v>
      </c>
      <c r="R60" s="797">
        <v>7.1046153761540918</v>
      </c>
    </row>
    <row r="61" spans="2:18" s="92" customFormat="1" ht="15" customHeight="1" x14ac:dyDescent="0.2"/>
    <row r="62" spans="2:18" ht="15" customHeight="1" x14ac:dyDescent="0.2">
      <c r="B62" s="544"/>
      <c r="C62" s="92"/>
      <c r="D62" s="92"/>
      <c r="E62" s="92"/>
      <c r="F62" s="92"/>
      <c r="G62" s="92"/>
      <c r="H62" s="92"/>
      <c r="I62" s="92"/>
      <c r="J62" s="92"/>
      <c r="K62" s="92"/>
      <c r="L62" s="92"/>
      <c r="M62" s="92"/>
      <c r="N62" s="92"/>
      <c r="O62" s="92"/>
      <c r="P62" s="92"/>
      <c r="Q62" s="92"/>
      <c r="R62" s="92"/>
    </row>
    <row r="63" spans="2:18" ht="44.25" customHeight="1" x14ac:dyDescent="0.2">
      <c r="B63" s="906" t="s">
        <v>1335</v>
      </c>
      <c r="C63" s="906"/>
      <c r="D63" s="906"/>
      <c r="E63" s="92"/>
      <c r="F63" s="92"/>
      <c r="G63" s="92"/>
      <c r="H63" s="92"/>
      <c r="I63" s="92"/>
      <c r="J63" s="92"/>
      <c r="K63" s="92"/>
      <c r="L63" s="92"/>
      <c r="M63" s="92"/>
      <c r="N63" s="92"/>
      <c r="O63" s="92"/>
      <c r="P63" s="92"/>
      <c r="Q63" s="92"/>
      <c r="R63" s="92"/>
    </row>
    <row r="64" spans="2:18" ht="15" customHeight="1" x14ac:dyDescent="0.2">
      <c r="B64" s="798"/>
      <c r="C64" s="799"/>
      <c r="D64" s="799"/>
      <c r="E64" s="92"/>
      <c r="F64" s="92"/>
      <c r="G64" s="92"/>
      <c r="H64" s="92"/>
      <c r="I64" s="92"/>
      <c r="J64" s="92"/>
      <c r="K64" s="92"/>
      <c r="L64" s="92"/>
      <c r="M64" s="92"/>
      <c r="N64" s="92"/>
      <c r="O64" s="92"/>
      <c r="P64" s="92"/>
      <c r="Q64" s="92"/>
      <c r="R64" s="92"/>
    </row>
    <row r="65" spans="2:18" ht="39" customHeight="1" x14ac:dyDescent="0.2">
      <c r="B65" s="906" t="s">
        <v>1413</v>
      </c>
      <c r="C65" s="906"/>
      <c r="D65" s="906"/>
      <c r="E65" s="92"/>
      <c r="F65" s="92"/>
      <c r="G65" s="92"/>
      <c r="H65" s="92"/>
      <c r="I65" s="92"/>
      <c r="J65" s="92"/>
      <c r="K65" s="92"/>
      <c r="L65" s="92"/>
      <c r="M65" s="92"/>
      <c r="N65" s="92"/>
      <c r="O65" s="92"/>
      <c r="P65" s="92"/>
      <c r="Q65" s="92"/>
      <c r="R65" s="92"/>
    </row>
    <row r="66" spans="2:18" x14ac:dyDescent="0.2">
      <c r="B66" s="800"/>
      <c r="C66" s="799"/>
      <c r="D66" s="799"/>
      <c r="E66" s="92"/>
      <c r="F66" s="92"/>
      <c r="G66" s="92"/>
      <c r="H66" s="92"/>
      <c r="I66" s="92"/>
      <c r="J66" s="92"/>
      <c r="K66" s="92"/>
      <c r="L66" s="92"/>
      <c r="M66" s="92"/>
      <c r="N66" s="92"/>
      <c r="O66" s="92"/>
      <c r="P66" s="92"/>
      <c r="Q66" s="92"/>
      <c r="R66" s="92"/>
    </row>
    <row r="67" spans="2:18" ht="62.25" customHeight="1" x14ac:dyDescent="0.2">
      <c r="B67" s="906" t="s">
        <v>1561</v>
      </c>
      <c r="C67" s="906"/>
      <c r="D67" s="906"/>
      <c r="E67" s="92"/>
      <c r="F67" s="92"/>
      <c r="G67" s="92"/>
      <c r="H67" s="92"/>
      <c r="I67" s="92"/>
      <c r="J67" s="92"/>
      <c r="K67" s="92"/>
      <c r="L67" s="92"/>
      <c r="M67" s="92"/>
      <c r="N67" s="92"/>
      <c r="O67" s="92"/>
      <c r="P67" s="92"/>
      <c r="Q67" s="92"/>
      <c r="R67" s="92"/>
    </row>
    <row r="68" spans="2:18" x14ac:dyDescent="0.2">
      <c r="B68" s="544"/>
      <c r="C68" s="92"/>
      <c r="D68" s="92"/>
      <c r="E68" s="92"/>
      <c r="F68" s="92"/>
      <c r="G68" s="92"/>
      <c r="H68" s="92"/>
      <c r="I68" s="92"/>
      <c r="J68" s="92"/>
      <c r="K68" s="92"/>
      <c r="L68" s="92"/>
      <c r="M68" s="92"/>
      <c r="N68" s="92"/>
      <c r="O68" s="92"/>
      <c r="P68" s="92"/>
      <c r="Q68" s="92"/>
      <c r="R68" s="92"/>
    </row>
    <row r="69" spans="2:18" x14ac:dyDescent="0.2">
      <c r="B69" s="544"/>
      <c r="C69" s="92"/>
      <c r="D69" s="92"/>
      <c r="E69" s="92"/>
      <c r="F69" s="92"/>
      <c r="G69" s="92"/>
      <c r="H69" s="92"/>
      <c r="I69" s="92"/>
      <c r="J69" s="92"/>
      <c r="K69" s="92"/>
      <c r="L69" s="92"/>
      <c r="M69" s="92"/>
      <c r="N69" s="92"/>
      <c r="O69" s="92"/>
      <c r="P69" s="92"/>
      <c r="Q69" s="92"/>
      <c r="R69" s="92"/>
    </row>
    <row r="70" spans="2:18" x14ac:dyDescent="0.2">
      <c r="B70" s="544"/>
      <c r="C70" s="92"/>
      <c r="D70" s="92"/>
      <c r="E70" s="92"/>
      <c r="F70" s="92"/>
      <c r="G70" s="92"/>
      <c r="H70" s="92"/>
      <c r="I70" s="92"/>
      <c r="J70" s="92"/>
      <c r="K70" s="92"/>
      <c r="L70" s="92"/>
      <c r="M70" s="92"/>
      <c r="N70" s="92"/>
      <c r="O70" s="92"/>
      <c r="P70" s="92"/>
      <c r="Q70" s="92"/>
      <c r="R70" s="92"/>
    </row>
    <row r="71" spans="2:18" x14ac:dyDescent="0.2">
      <c r="B71" s="544"/>
    </row>
    <row r="72" spans="2:18" x14ac:dyDescent="0.2">
      <c r="B72" s="544"/>
    </row>
    <row r="73" spans="2:18" x14ac:dyDescent="0.2">
      <c r="B73" s="544"/>
    </row>
    <row r="74" spans="2:18" x14ac:dyDescent="0.2">
      <c r="B74" s="544"/>
    </row>
    <row r="75" spans="2:18" x14ac:dyDescent="0.2">
      <c r="B75" s="544"/>
    </row>
    <row r="76" spans="2:18" x14ac:dyDescent="0.2">
      <c r="B76" s="544"/>
    </row>
    <row r="77" spans="2:18" x14ac:dyDescent="0.2">
      <c r="B77" s="544"/>
    </row>
    <row r="78" spans="2:18" x14ac:dyDescent="0.2">
      <c r="B78" s="544"/>
    </row>
    <row r="79" spans="2:18" x14ac:dyDescent="0.2">
      <c r="B79" s="544"/>
    </row>
  </sheetData>
  <mergeCells count="13">
    <mergeCell ref="B63:D63"/>
    <mergeCell ref="B65:D65"/>
    <mergeCell ref="B67:D67"/>
    <mergeCell ref="R3:R4"/>
    <mergeCell ref="K3:L3"/>
    <mergeCell ref="C3:G3"/>
    <mergeCell ref="H3:J3"/>
    <mergeCell ref="Q3:Q4"/>
    <mergeCell ref="B2:I2"/>
    <mergeCell ref="M3:M4"/>
    <mergeCell ref="N3:N4"/>
    <mergeCell ref="O3:O4"/>
    <mergeCell ref="P3:P4"/>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68E49-9A59-49CC-B448-37DF8F419B15}">
  <dimension ref="A1:U64"/>
  <sheetViews>
    <sheetView workbookViewId="0">
      <selection activeCell="J20" sqref="J20"/>
    </sheetView>
  </sheetViews>
  <sheetFormatPr defaultColWidth="9" defaultRowHeight="12.75" x14ac:dyDescent="0.2"/>
  <cols>
    <col min="1" max="1" width="3.625" style="14" customWidth="1"/>
    <col min="2" max="2" width="67.375" style="14" customWidth="1"/>
    <col min="3" max="3" width="13.625" style="14" customWidth="1"/>
    <col min="4" max="9" width="10.5" style="14" customWidth="1"/>
    <col min="10" max="16" width="9.375" style="14" customWidth="1"/>
    <col min="17" max="17" width="13.25" style="14" customWidth="1"/>
    <col min="18" max="18" width="22.625" style="14" customWidth="1"/>
    <col min="19" max="16384" width="9" style="14"/>
  </cols>
  <sheetData>
    <row r="1" spans="1:20" ht="21" customHeight="1" x14ac:dyDescent="0.35">
      <c r="A1" s="127"/>
    </row>
    <row r="2" spans="1:20" ht="48" customHeight="1" x14ac:dyDescent="0.2">
      <c r="B2" s="846" t="s">
        <v>1298</v>
      </c>
      <c r="C2" s="846"/>
      <c r="D2" s="846"/>
      <c r="E2" s="846"/>
      <c r="F2" s="846"/>
      <c r="G2" s="846"/>
      <c r="H2" s="846"/>
      <c r="I2" s="846"/>
      <c r="J2" s="846"/>
      <c r="K2" s="846"/>
      <c r="L2" s="846"/>
      <c r="M2" s="846"/>
    </row>
    <row r="3" spans="1:20" s="92" customFormat="1" ht="15" customHeight="1" x14ac:dyDescent="0.2">
      <c r="A3" s="236"/>
      <c r="B3" s="545"/>
      <c r="C3" s="854" t="s">
        <v>1300</v>
      </c>
      <c r="D3" s="855"/>
      <c r="E3" s="855"/>
      <c r="F3" s="855"/>
      <c r="G3" s="855"/>
      <c r="H3" s="855"/>
      <c r="I3" s="855"/>
      <c r="J3" s="855"/>
      <c r="K3" s="855"/>
      <c r="L3" s="855"/>
      <c r="M3" s="855"/>
      <c r="N3" s="855"/>
      <c r="O3" s="855"/>
      <c r="P3" s="855"/>
      <c r="Q3" s="855"/>
      <c r="R3" s="855"/>
    </row>
    <row r="4" spans="1:20" s="92" customFormat="1" ht="15" customHeight="1" x14ac:dyDescent="0.2">
      <c r="A4" s="236"/>
      <c r="B4" s="545" t="s">
        <v>1489</v>
      </c>
      <c r="C4" s="131"/>
      <c r="D4" s="891" t="s">
        <v>1301</v>
      </c>
      <c r="E4" s="877"/>
      <c r="F4" s="877"/>
      <c r="G4" s="877"/>
      <c r="H4" s="877"/>
      <c r="I4" s="877"/>
      <c r="J4" s="891" t="s">
        <v>1314</v>
      </c>
      <c r="K4" s="877"/>
      <c r="L4" s="877"/>
      <c r="M4" s="877"/>
      <c r="N4" s="877"/>
      <c r="O4" s="877"/>
      <c r="P4" s="877"/>
      <c r="Q4" s="874" t="s">
        <v>1315</v>
      </c>
      <c r="R4" s="867"/>
    </row>
    <row r="5" spans="1:20" s="92" customFormat="1" ht="36" x14ac:dyDescent="0.2">
      <c r="B5" s="545" t="s">
        <v>1299</v>
      </c>
      <c r="C5" s="130"/>
      <c r="D5" s="386" t="s">
        <v>1302</v>
      </c>
      <c r="E5" s="386" t="s">
        <v>1303</v>
      </c>
      <c r="F5" s="386" t="s">
        <v>1304</v>
      </c>
      <c r="G5" s="386" t="s">
        <v>1305</v>
      </c>
      <c r="H5" s="386" t="s">
        <v>1306</v>
      </c>
      <c r="I5" s="386" t="s">
        <v>1307</v>
      </c>
      <c r="J5" s="386" t="s">
        <v>1317</v>
      </c>
      <c r="K5" s="386" t="s">
        <v>1318</v>
      </c>
      <c r="L5" s="386" t="s">
        <v>1319</v>
      </c>
      <c r="M5" s="386" t="s">
        <v>1320</v>
      </c>
      <c r="N5" s="386" t="s">
        <v>1321</v>
      </c>
      <c r="O5" s="386" t="s">
        <v>1322</v>
      </c>
      <c r="P5" s="386" t="s">
        <v>1323</v>
      </c>
      <c r="Q5" s="385"/>
      <c r="R5" s="404" t="s">
        <v>1316</v>
      </c>
    </row>
    <row r="6" spans="1:20" s="92" customFormat="1" ht="15" customHeight="1" x14ac:dyDescent="0.2">
      <c r="B6" s="546" t="s">
        <v>1308</v>
      </c>
      <c r="C6" s="547">
        <v>5429.9167743517128</v>
      </c>
      <c r="D6" s="547">
        <v>1297.1830789576086</v>
      </c>
      <c r="E6" s="547">
        <v>713.12980663252677</v>
      </c>
      <c r="F6" s="547">
        <v>224.33416824583347</v>
      </c>
      <c r="G6" s="547">
        <v>50.008526841666658</v>
      </c>
      <c r="H6" s="547">
        <v>7.8012437150000027</v>
      </c>
      <c r="I6" s="547">
        <v>79.851726306666578</v>
      </c>
      <c r="J6" s="547">
        <v>285.95596384361147</v>
      </c>
      <c r="K6" s="547">
        <v>182.67246098833357</v>
      </c>
      <c r="L6" s="547">
        <v>687.55787542495148</v>
      </c>
      <c r="M6" s="547">
        <v>672.34214358385782</v>
      </c>
      <c r="N6" s="547">
        <v>328.510480458833</v>
      </c>
      <c r="O6" s="547">
        <v>163.80982986539507</v>
      </c>
      <c r="P6" s="547">
        <v>111.46498826816666</v>
      </c>
      <c r="Q6" s="547">
        <v>625.29448121926043</v>
      </c>
      <c r="R6" s="547">
        <v>0</v>
      </c>
    </row>
    <row r="7" spans="1:20" s="92" customFormat="1" ht="15" customHeight="1" x14ac:dyDescent="0.2">
      <c r="B7" s="536" t="s">
        <v>1309</v>
      </c>
      <c r="C7" s="136">
        <v>6.019274692053572</v>
      </c>
      <c r="D7" s="136">
        <v>0.36881056000000001</v>
      </c>
      <c r="E7" s="136">
        <v>3.9142107100000008</v>
      </c>
      <c r="F7" s="136">
        <v>0.53922894999999993</v>
      </c>
      <c r="G7" s="136"/>
      <c r="H7" s="136"/>
      <c r="I7" s="136"/>
      <c r="J7" s="136"/>
      <c r="K7" s="136"/>
      <c r="L7" s="136"/>
      <c r="M7" s="136"/>
      <c r="N7" s="136">
        <v>0.14196016</v>
      </c>
      <c r="O7" s="136">
        <v>2.1958172053571427E-2</v>
      </c>
      <c r="P7" s="136">
        <v>1.0331061400000001</v>
      </c>
      <c r="Q7" s="136"/>
      <c r="R7" s="136">
        <v>0</v>
      </c>
    </row>
    <row r="8" spans="1:20" s="92" customFormat="1" ht="15" customHeight="1" x14ac:dyDescent="0.2">
      <c r="B8" s="536" t="s">
        <v>1310</v>
      </c>
      <c r="C8" s="136">
        <v>5423.8974996596589</v>
      </c>
      <c r="D8" s="136">
        <v>1296.8142683976087</v>
      </c>
      <c r="E8" s="136">
        <v>709.21559592252675</v>
      </c>
      <c r="F8" s="136">
        <v>223.79493929583347</v>
      </c>
      <c r="G8" s="136">
        <v>50.008526841666658</v>
      </c>
      <c r="H8" s="136">
        <v>7.8012437150000027</v>
      </c>
      <c r="I8" s="136">
        <v>79.851726306666578</v>
      </c>
      <c r="J8" s="136">
        <v>285.95596384361147</v>
      </c>
      <c r="K8" s="136">
        <v>182.67246098833357</v>
      </c>
      <c r="L8" s="136">
        <v>687.55787542495148</v>
      </c>
      <c r="M8" s="136">
        <v>672.34214358385782</v>
      </c>
      <c r="N8" s="136">
        <v>328.368520298833</v>
      </c>
      <c r="O8" s="136">
        <v>163.78787169334151</v>
      </c>
      <c r="P8" s="136">
        <v>110.43188212816666</v>
      </c>
      <c r="Q8" s="136">
        <v>625.29448121926043</v>
      </c>
      <c r="R8" s="136">
        <v>0</v>
      </c>
    </row>
    <row r="9" spans="1:20" s="92" customFormat="1" ht="15" customHeight="1" x14ac:dyDescent="0.2">
      <c r="B9" s="536" t="s">
        <v>1311</v>
      </c>
      <c r="C9" s="136"/>
      <c r="D9" s="136"/>
      <c r="E9" s="136"/>
      <c r="F9" s="136"/>
      <c r="G9" s="136"/>
      <c r="H9" s="136"/>
      <c r="I9" s="136"/>
      <c r="J9" s="136"/>
      <c r="K9" s="136"/>
      <c r="L9" s="136"/>
      <c r="M9" s="136"/>
      <c r="N9" s="136"/>
      <c r="O9" s="136"/>
      <c r="P9" s="136"/>
      <c r="Q9" s="136"/>
      <c r="R9" s="136"/>
    </row>
    <row r="10" spans="1:20" s="92" customFormat="1" ht="15" customHeight="1" x14ac:dyDescent="0.2">
      <c r="B10" s="548" t="s">
        <v>1312</v>
      </c>
      <c r="C10" s="547">
        <v>2367.4863004793019</v>
      </c>
      <c r="D10" s="547">
        <v>1296.8142683976087</v>
      </c>
      <c r="E10" s="547">
        <v>709.21559592252675</v>
      </c>
      <c r="F10" s="547">
        <v>223.79493929583347</v>
      </c>
      <c r="G10" s="547">
        <v>50.008526841666658</v>
      </c>
      <c r="H10" s="547">
        <v>7.8012437150000027</v>
      </c>
      <c r="I10" s="547">
        <v>79.851726306666578</v>
      </c>
      <c r="J10" s="549"/>
      <c r="K10" s="549"/>
      <c r="L10" s="549"/>
      <c r="M10" s="549"/>
      <c r="N10" s="549"/>
      <c r="O10" s="549"/>
      <c r="P10" s="549"/>
      <c r="Q10" s="547"/>
      <c r="R10" s="547">
        <v>0</v>
      </c>
    </row>
    <row r="11" spans="1:20" s="92" customFormat="1" ht="15" customHeight="1" x14ac:dyDescent="0.2">
      <c r="B11" s="550" t="s">
        <v>1313</v>
      </c>
      <c r="C11" s="138"/>
      <c r="D11" s="138"/>
      <c r="E11" s="138"/>
      <c r="F11" s="138"/>
      <c r="G11" s="138"/>
      <c r="H11" s="138"/>
      <c r="I11" s="138"/>
      <c r="J11" s="138"/>
      <c r="K11" s="138"/>
      <c r="L11" s="138"/>
      <c r="M11" s="138"/>
      <c r="N11" s="138"/>
      <c r="O11" s="138"/>
      <c r="P11" s="138"/>
      <c r="Q11" s="138"/>
      <c r="R11" s="138"/>
    </row>
    <row r="12" spans="1:20" s="92" customFormat="1" ht="15" customHeight="1" x14ac:dyDescent="0.2">
      <c r="B12" s="536" t="s">
        <v>1309</v>
      </c>
      <c r="C12" s="136"/>
      <c r="D12" s="136"/>
      <c r="E12" s="136"/>
      <c r="F12" s="136"/>
      <c r="G12" s="136"/>
      <c r="H12" s="136"/>
      <c r="I12" s="136"/>
      <c r="J12" s="136"/>
      <c r="K12" s="136"/>
      <c r="L12" s="136"/>
      <c r="M12" s="136"/>
      <c r="N12" s="136"/>
      <c r="O12" s="136"/>
      <c r="P12" s="136"/>
      <c r="Q12" s="136"/>
      <c r="R12" s="136"/>
    </row>
    <row r="13" spans="1:20" s="92" customFormat="1" ht="15" customHeight="1" x14ac:dyDescent="0.2">
      <c r="B13" s="536" t="s">
        <v>1310</v>
      </c>
      <c r="C13" s="136"/>
      <c r="D13" s="136"/>
      <c r="E13" s="136"/>
      <c r="F13" s="136"/>
      <c r="G13" s="136"/>
      <c r="H13" s="136"/>
      <c r="I13" s="136"/>
      <c r="J13" s="136"/>
      <c r="K13" s="136"/>
      <c r="L13" s="136"/>
      <c r="M13" s="136"/>
      <c r="N13" s="136"/>
      <c r="O13" s="136"/>
      <c r="P13" s="136"/>
      <c r="Q13" s="136"/>
      <c r="R13" s="136"/>
    </row>
    <row r="14" spans="1:20" s="92" customFormat="1" ht="15" customHeight="1" x14ac:dyDescent="0.2">
      <c r="B14" s="536" t="s">
        <v>1311</v>
      </c>
      <c r="C14" s="136"/>
      <c r="D14" s="136"/>
      <c r="E14" s="136"/>
      <c r="F14" s="136"/>
      <c r="G14" s="136"/>
      <c r="H14" s="136"/>
      <c r="I14" s="136"/>
      <c r="J14" s="136"/>
      <c r="K14" s="136"/>
      <c r="L14" s="136"/>
      <c r="M14" s="136"/>
      <c r="N14" s="136"/>
      <c r="O14" s="136"/>
      <c r="P14" s="136"/>
      <c r="Q14" s="136"/>
      <c r="R14" s="136"/>
      <c r="S14" s="136"/>
      <c r="T14" s="136"/>
    </row>
    <row r="15" spans="1:20" s="92" customFormat="1" ht="15" customHeight="1" x14ac:dyDescent="0.2">
      <c r="B15" s="548" t="s">
        <v>1312</v>
      </c>
      <c r="C15" s="547"/>
      <c r="D15" s="547"/>
      <c r="E15" s="547"/>
      <c r="F15" s="547"/>
      <c r="G15" s="547"/>
      <c r="H15" s="547"/>
      <c r="I15" s="547"/>
      <c r="J15" s="547"/>
      <c r="K15" s="547"/>
      <c r="L15" s="547"/>
      <c r="M15" s="547"/>
      <c r="N15" s="547"/>
      <c r="O15" s="547"/>
      <c r="P15" s="547"/>
      <c r="Q15" s="547"/>
      <c r="R15" s="547"/>
      <c r="S15" s="136"/>
      <c r="T15" s="136"/>
    </row>
    <row r="16" spans="1:20" s="173" customFormat="1" ht="15" customHeight="1" x14ac:dyDescent="0.2">
      <c r="B16" s="537"/>
      <c r="C16" s="136"/>
      <c r="D16" s="136"/>
      <c r="E16" s="136"/>
      <c r="F16" s="136"/>
      <c r="G16" s="136"/>
      <c r="H16" s="136"/>
      <c r="I16" s="136"/>
      <c r="M16" s="136"/>
      <c r="N16" s="136"/>
      <c r="O16" s="136"/>
      <c r="P16" s="136"/>
      <c r="Q16" s="136"/>
      <c r="R16" s="136"/>
      <c r="S16" s="136"/>
      <c r="T16" s="136"/>
    </row>
    <row r="17" spans="2:20" s="173" customFormat="1" ht="15" customHeight="1" x14ac:dyDescent="0.2">
      <c r="B17" s="551" t="s">
        <v>1377</v>
      </c>
      <c r="C17" s="136"/>
      <c r="D17" s="136"/>
      <c r="E17" s="136"/>
      <c r="F17" s="136"/>
      <c r="G17" s="136"/>
      <c r="H17" s="136"/>
      <c r="I17" s="136"/>
      <c r="M17" s="136"/>
      <c r="N17" s="136"/>
      <c r="O17" s="136"/>
      <c r="P17" s="136"/>
      <c r="Q17" s="136"/>
      <c r="R17" s="136"/>
      <c r="S17" s="136"/>
      <c r="T17" s="136"/>
    </row>
    <row r="18" spans="2:20" s="173" customFormat="1" ht="15" customHeight="1" x14ac:dyDescent="0.2">
      <c r="B18" s="551"/>
      <c r="C18" s="136"/>
      <c r="D18" s="136"/>
      <c r="E18" s="136"/>
      <c r="F18" s="136"/>
      <c r="G18" s="136"/>
      <c r="H18" s="136"/>
      <c r="I18" s="136"/>
      <c r="M18" s="136"/>
      <c r="N18" s="136"/>
      <c r="O18" s="136"/>
      <c r="P18" s="136"/>
      <c r="Q18" s="136"/>
      <c r="R18" s="136"/>
      <c r="S18" s="136"/>
      <c r="T18" s="136"/>
    </row>
    <row r="19" spans="2:20" s="11" customFormat="1" x14ac:dyDescent="0.2">
      <c r="B19" s="552"/>
      <c r="C19" s="136"/>
      <c r="D19" s="136"/>
      <c r="E19" s="136"/>
      <c r="F19" s="136"/>
      <c r="G19" s="136"/>
      <c r="H19" s="136"/>
      <c r="I19" s="136"/>
      <c r="M19" s="136"/>
      <c r="N19" s="136"/>
      <c r="O19" s="136"/>
      <c r="P19" s="136"/>
      <c r="Q19" s="136"/>
      <c r="R19" s="136"/>
      <c r="S19" s="136"/>
      <c r="T19" s="136"/>
    </row>
    <row r="20" spans="2:20" s="11" customFormat="1" x14ac:dyDescent="0.2">
      <c r="B20" s="552"/>
      <c r="C20" s="136"/>
      <c r="D20" s="136"/>
      <c r="E20" s="136"/>
      <c r="F20" s="136"/>
      <c r="G20" s="136"/>
      <c r="H20" s="136"/>
      <c r="I20" s="136"/>
      <c r="M20" s="136"/>
      <c r="N20" s="136"/>
      <c r="O20" s="136"/>
      <c r="P20" s="136"/>
      <c r="Q20" s="136"/>
      <c r="R20" s="136"/>
      <c r="S20" s="136"/>
      <c r="T20" s="136"/>
    </row>
    <row r="21" spans="2:20" s="11" customFormat="1" x14ac:dyDescent="0.2">
      <c r="B21" s="552"/>
      <c r="C21" s="136"/>
      <c r="D21" s="136"/>
      <c r="E21" s="136"/>
      <c r="F21" s="136"/>
      <c r="G21" s="136"/>
      <c r="H21" s="136"/>
      <c r="I21" s="136"/>
      <c r="M21" s="136"/>
      <c r="N21" s="136"/>
      <c r="O21" s="136"/>
      <c r="P21" s="136"/>
      <c r="Q21" s="136"/>
      <c r="R21" s="136"/>
      <c r="S21" s="136"/>
      <c r="T21" s="136"/>
    </row>
    <row r="22" spans="2:20" s="11" customFormat="1" x14ac:dyDescent="0.2">
      <c r="B22" s="552"/>
      <c r="C22" s="136"/>
      <c r="D22" s="136"/>
      <c r="E22" s="136"/>
      <c r="F22" s="136"/>
      <c r="G22" s="136"/>
      <c r="H22" s="136"/>
      <c r="I22" s="136"/>
      <c r="M22" s="136"/>
      <c r="N22" s="136"/>
      <c r="O22" s="136"/>
      <c r="P22" s="136"/>
      <c r="Q22" s="136"/>
      <c r="R22" s="136"/>
      <c r="S22" s="136"/>
      <c r="T22" s="136"/>
    </row>
    <row r="23" spans="2:20" s="11" customFormat="1" x14ac:dyDescent="0.2">
      <c r="B23" s="552"/>
      <c r="C23" s="136"/>
      <c r="D23" s="136"/>
      <c r="E23" s="136"/>
      <c r="F23" s="136"/>
      <c r="G23" s="136"/>
      <c r="H23" s="136"/>
      <c r="I23" s="136"/>
      <c r="M23" s="136"/>
      <c r="N23" s="136"/>
      <c r="O23" s="136"/>
      <c r="P23" s="136"/>
      <c r="Q23" s="136"/>
      <c r="R23" s="136"/>
      <c r="S23" s="136"/>
      <c r="T23" s="136"/>
    </row>
    <row r="24" spans="2:20" s="11" customFormat="1" x14ac:dyDescent="0.2">
      <c r="B24" s="552"/>
      <c r="C24" s="136"/>
      <c r="D24" s="136"/>
      <c r="E24" s="136"/>
      <c r="F24" s="136"/>
      <c r="G24" s="136"/>
      <c r="H24" s="136"/>
      <c r="I24" s="136"/>
      <c r="M24" s="136"/>
      <c r="N24" s="136"/>
      <c r="O24" s="136"/>
      <c r="P24" s="136"/>
      <c r="Q24" s="136"/>
      <c r="R24" s="136"/>
      <c r="S24" s="136"/>
      <c r="T24" s="136"/>
    </row>
    <row r="25" spans="2:20" s="11" customFormat="1" x14ac:dyDescent="0.2">
      <c r="B25" s="552"/>
      <c r="C25" s="136"/>
      <c r="D25" s="136"/>
      <c r="E25" s="136"/>
      <c r="F25" s="136"/>
      <c r="G25" s="136"/>
      <c r="H25" s="136"/>
      <c r="I25" s="136"/>
      <c r="M25" s="136"/>
      <c r="N25" s="136"/>
      <c r="O25" s="136"/>
      <c r="P25" s="136"/>
      <c r="Q25" s="136"/>
      <c r="R25" s="136"/>
      <c r="S25" s="136"/>
      <c r="T25" s="136"/>
    </row>
    <row r="26" spans="2:20" s="11" customFormat="1" x14ac:dyDescent="0.2">
      <c r="B26" s="552"/>
      <c r="C26" s="136"/>
      <c r="D26" s="136"/>
      <c r="E26" s="136"/>
      <c r="F26" s="136"/>
      <c r="G26" s="136"/>
      <c r="H26" s="136"/>
      <c r="I26" s="136"/>
      <c r="M26" s="136"/>
      <c r="N26" s="136"/>
      <c r="O26" s="136"/>
      <c r="P26" s="136"/>
      <c r="Q26" s="136"/>
      <c r="R26" s="136"/>
      <c r="S26" s="136"/>
      <c r="T26" s="136"/>
    </row>
    <row r="27" spans="2:20" s="11" customFormat="1" x14ac:dyDescent="0.2">
      <c r="B27" s="552"/>
      <c r="C27" s="136"/>
      <c r="D27" s="136"/>
      <c r="E27" s="136"/>
      <c r="F27" s="136"/>
      <c r="G27" s="136"/>
      <c r="H27" s="136"/>
      <c r="I27" s="136"/>
      <c r="M27" s="136"/>
      <c r="N27" s="136"/>
      <c r="O27" s="136"/>
      <c r="P27" s="136"/>
      <c r="Q27" s="136"/>
      <c r="R27" s="136"/>
      <c r="S27" s="136"/>
      <c r="T27" s="136"/>
    </row>
    <row r="28" spans="2:20" s="11" customFormat="1" x14ac:dyDescent="0.2">
      <c r="B28" s="552"/>
      <c r="C28" s="136"/>
      <c r="D28" s="136"/>
      <c r="E28" s="136"/>
      <c r="F28" s="136"/>
      <c r="G28" s="136"/>
      <c r="H28" s="136"/>
      <c r="I28" s="136"/>
      <c r="M28" s="136"/>
      <c r="N28" s="136"/>
      <c r="O28" s="136"/>
      <c r="P28" s="136"/>
      <c r="Q28" s="136"/>
      <c r="R28" s="136"/>
      <c r="S28" s="136"/>
      <c r="T28" s="136"/>
    </row>
    <row r="29" spans="2:20" s="11" customFormat="1" x14ac:dyDescent="0.2">
      <c r="B29" s="552"/>
      <c r="C29" s="136"/>
      <c r="D29" s="136"/>
      <c r="E29" s="136"/>
      <c r="F29" s="136"/>
      <c r="G29" s="136"/>
      <c r="H29" s="136"/>
      <c r="I29" s="136"/>
      <c r="M29" s="136"/>
      <c r="N29" s="136"/>
      <c r="O29" s="136"/>
      <c r="P29" s="136"/>
      <c r="Q29" s="136"/>
      <c r="R29" s="136"/>
      <c r="S29" s="136"/>
      <c r="T29" s="136"/>
    </row>
    <row r="30" spans="2:20" s="11" customFormat="1" x14ac:dyDescent="0.2">
      <c r="B30" s="552"/>
      <c r="C30" s="136"/>
      <c r="D30" s="136"/>
      <c r="E30" s="136"/>
      <c r="F30" s="136"/>
      <c r="G30" s="136"/>
      <c r="H30" s="136"/>
      <c r="I30" s="136"/>
      <c r="M30" s="136"/>
      <c r="N30" s="136"/>
      <c r="O30" s="136"/>
      <c r="P30" s="136"/>
      <c r="Q30" s="136"/>
      <c r="R30" s="136"/>
      <c r="S30" s="136"/>
      <c r="T30" s="136"/>
    </row>
    <row r="31" spans="2:20" s="11" customFormat="1" x14ac:dyDescent="0.2">
      <c r="B31" s="552"/>
      <c r="C31" s="136"/>
      <c r="D31" s="136"/>
      <c r="E31" s="136"/>
      <c r="F31" s="136"/>
      <c r="G31" s="136"/>
      <c r="H31" s="136"/>
      <c r="I31" s="136"/>
      <c r="M31" s="136"/>
      <c r="N31" s="136"/>
      <c r="O31" s="136"/>
      <c r="P31" s="136"/>
      <c r="Q31" s="136"/>
      <c r="R31" s="136"/>
      <c r="S31" s="136"/>
      <c r="T31" s="136"/>
    </row>
    <row r="32" spans="2:20" s="11" customFormat="1" x14ac:dyDescent="0.2">
      <c r="B32" s="552"/>
      <c r="C32" s="136"/>
      <c r="D32" s="136"/>
      <c r="E32" s="136"/>
      <c r="F32" s="136"/>
      <c r="G32" s="136"/>
      <c r="H32" s="136"/>
      <c r="I32" s="136"/>
      <c r="M32" s="136"/>
      <c r="N32" s="136"/>
      <c r="O32" s="136"/>
      <c r="P32" s="136"/>
      <c r="Q32" s="136"/>
      <c r="R32" s="136"/>
      <c r="S32" s="136"/>
      <c r="T32" s="136"/>
    </row>
    <row r="33" spans="2:20" s="11" customFormat="1" x14ac:dyDescent="0.2">
      <c r="B33" s="552"/>
      <c r="C33" s="136"/>
      <c r="D33" s="136"/>
      <c r="E33" s="136"/>
      <c r="F33" s="136"/>
      <c r="G33" s="136"/>
      <c r="H33" s="136"/>
      <c r="I33" s="136"/>
      <c r="M33" s="136"/>
      <c r="N33" s="136"/>
      <c r="O33" s="136"/>
      <c r="P33" s="136"/>
      <c r="Q33" s="136"/>
      <c r="R33" s="136"/>
      <c r="S33" s="136"/>
      <c r="T33" s="136"/>
    </row>
    <row r="34" spans="2:20" s="11" customFormat="1" x14ac:dyDescent="0.2">
      <c r="B34" s="552"/>
      <c r="C34" s="136"/>
      <c r="D34" s="136"/>
      <c r="E34" s="136"/>
      <c r="F34" s="136"/>
      <c r="G34" s="136"/>
      <c r="H34" s="136"/>
      <c r="I34" s="136"/>
      <c r="M34" s="136"/>
      <c r="N34" s="136"/>
      <c r="O34" s="136"/>
      <c r="P34" s="136"/>
      <c r="Q34" s="136"/>
      <c r="R34" s="136"/>
      <c r="S34" s="136"/>
      <c r="T34" s="136"/>
    </row>
    <row r="35" spans="2:20" s="11" customFormat="1" x14ac:dyDescent="0.2">
      <c r="B35" s="552"/>
      <c r="C35" s="136"/>
      <c r="D35" s="136"/>
      <c r="E35" s="136"/>
      <c r="F35" s="136"/>
      <c r="G35" s="136"/>
      <c r="H35" s="136"/>
      <c r="I35" s="136"/>
      <c r="M35" s="136"/>
      <c r="N35" s="136"/>
      <c r="O35" s="136"/>
      <c r="P35" s="136"/>
      <c r="Q35" s="136"/>
      <c r="R35" s="136"/>
      <c r="S35" s="136"/>
      <c r="T35" s="136"/>
    </row>
    <row r="36" spans="2:20" s="11" customFormat="1" x14ac:dyDescent="0.2">
      <c r="B36" s="552"/>
      <c r="C36" s="136"/>
      <c r="D36" s="136"/>
      <c r="E36" s="136"/>
      <c r="F36" s="136"/>
      <c r="G36" s="136"/>
      <c r="H36" s="136"/>
      <c r="I36" s="136"/>
      <c r="M36" s="136"/>
      <c r="N36" s="136"/>
      <c r="O36" s="136"/>
      <c r="P36" s="136"/>
      <c r="Q36" s="136"/>
      <c r="R36" s="136"/>
      <c r="S36" s="136"/>
      <c r="T36" s="136"/>
    </row>
    <row r="37" spans="2:20" s="11" customFormat="1" x14ac:dyDescent="0.2">
      <c r="B37" s="552"/>
      <c r="C37" s="136"/>
      <c r="D37" s="136"/>
      <c r="E37" s="136"/>
      <c r="F37" s="136"/>
      <c r="G37" s="136"/>
      <c r="H37" s="136"/>
      <c r="I37" s="136"/>
      <c r="M37" s="136"/>
      <c r="N37" s="136"/>
      <c r="O37" s="136"/>
      <c r="P37" s="136"/>
      <c r="Q37" s="136"/>
      <c r="R37" s="136"/>
      <c r="S37" s="136"/>
      <c r="T37" s="136"/>
    </row>
    <row r="38" spans="2:20" s="11" customFormat="1" x14ac:dyDescent="0.2">
      <c r="B38" s="552"/>
      <c r="C38" s="136"/>
      <c r="D38" s="136"/>
      <c r="E38" s="136"/>
      <c r="F38" s="136"/>
      <c r="G38" s="136"/>
      <c r="H38" s="136"/>
      <c r="I38" s="136"/>
      <c r="M38" s="136"/>
      <c r="N38" s="136"/>
      <c r="O38" s="136"/>
      <c r="P38" s="136"/>
      <c r="Q38" s="136"/>
      <c r="R38" s="136"/>
      <c r="S38" s="136"/>
      <c r="T38" s="136"/>
    </row>
    <row r="39" spans="2:20" s="11" customFormat="1" x14ac:dyDescent="0.2">
      <c r="B39" s="553"/>
      <c r="C39" s="136"/>
      <c r="D39" s="136"/>
      <c r="E39" s="136"/>
      <c r="F39" s="136"/>
      <c r="G39" s="136"/>
      <c r="H39" s="136"/>
      <c r="I39" s="136"/>
      <c r="M39" s="136"/>
      <c r="N39" s="136"/>
      <c r="O39" s="136"/>
      <c r="P39" s="136"/>
      <c r="Q39" s="136"/>
      <c r="R39" s="136"/>
      <c r="S39" s="136"/>
      <c r="T39" s="136"/>
    </row>
    <row r="40" spans="2:20" s="11" customFormat="1" ht="12.75" customHeight="1" x14ac:dyDescent="0.2">
      <c r="B40" s="554"/>
      <c r="C40" s="136"/>
      <c r="D40" s="136"/>
      <c r="E40" s="136"/>
      <c r="F40" s="136"/>
      <c r="G40" s="136"/>
      <c r="H40" s="136"/>
      <c r="I40" s="136"/>
      <c r="M40" s="136"/>
      <c r="N40" s="136"/>
      <c r="O40" s="136"/>
      <c r="P40" s="136"/>
      <c r="Q40" s="136"/>
      <c r="R40" s="136"/>
      <c r="S40" s="136"/>
      <c r="T40" s="136"/>
    </row>
    <row r="41" spans="2:20" s="11" customFormat="1" ht="12.75" customHeight="1" x14ac:dyDescent="0.2">
      <c r="B41" s="554"/>
      <c r="C41" s="136"/>
      <c r="D41" s="136"/>
      <c r="E41" s="136"/>
      <c r="F41" s="136"/>
      <c r="G41" s="136"/>
      <c r="H41" s="136"/>
      <c r="I41" s="136"/>
      <c r="M41" s="136"/>
      <c r="N41" s="136"/>
      <c r="O41" s="136"/>
      <c r="P41" s="136"/>
      <c r="Q41" s="136"/>
      <c r="R41" s="136"/>
      <c r="S41" s="136"/>
      <c r="T41" s="136"/>
    </row>
    <row r="42" spans="2:20" s="11" customFormat="1" ht="12.75" customHeight="1" x14ac:dyDescent="0.2">
      <c r="B42" s="554"/>
      <c r="C42" s="136"/>
      <c r="D42" s="136"/>
      <c r="E42" s="136"/>
      <c r="F42" s="136"/>
      <c r="G42" s="136"/>
      <c r="H42" s="136"/>
      <c r="I42" s="136"/>
      <c r="M42" s="136"/>
      <c r="N42" s="136"/>
      <c r="O42" s="136"/>
      <c r="P42" s="136"/>
      <c r="Q42" s="136"/>
      <c r="R42" s="136"/>
      <c r="S42" s="136"/>
      <c r="T42" s="136"/>
    </row>
    <row r="43" spans="2:20" s="11" customFormat="1" ht="12.75" customHeight="1" x14ac:dyDescent="0.2">
      <c r="B43" s="554"/>
      <c r="C43" s="136"/>
      <c r="D43" s="136"/>
      <c r="E43" s="136"/>
      <c r="F43" s="136"/>
      <c r="G43" s="136"/>
      <c r="H43" s="136"/>
      <c r="I43" s="136"/>
      <c r="M43" s="136"/>
      <c r="N43" s="136"/>
      <c r="O43" s="136"/>
      <c r="P43" s="136"/>
      <c r="Q43" s="136"/>
      <c r="R43" s="136"/>
      <c r="S43" s="136"/>
      <c r="T43" s="136"/>
    </row>
    <row r="44" spans="2:20" s="11" customFormat="1" ht="12.75" customHeight="1" x14ac:dyDescent="0.2">
      <c r="B44" s="553"/>
      <c r="C44" s="136"/>
      <c r="D44" s="136"/>
      <c r="E44" s="136"/>
      <c r="F44" s="136"/>
      <c r="G44" s="136"/>
      <c r="H44" s="136"/>
      <c r="I44" s="136"/>
      <c r="M44" s="136"/>
      <c r="N44" s="136"/>
      <c r="O44" s="136"/>
      <c r="P44" s="136"/>
      <c r="Q44" s="136"/>
      <c r="R44" s="136"/>
      <c r="S44" s="136"/>
      <c r="T44" s="136"/>
    </row>
    <row r="45" spans="2:20" s="11" customFormat="1" ht="12.75" customHeight="1" x14ac:dyDescent="0.2">
      <c r="B45" s="553"/>
      <c r="C45" s="136"/>
      <c r="D45" s="136"/>
      <c r="E45" s="136"/>
      <c r="F45" s="136"/>
      <c r="G45" s="136"/>
      <c r="H45" s="136"/>
      <c r="I45" s="136"/>
      <c r="M45" s="136"/>
      <c r="N45" s="136"/>
      <c r="O45" s="136"/>
      <c r="P45" s="136"/>
      <c r="Q45" s="136"/>
      <c r="R45" s="136"/>
      <c r="S45" s="136"/>
      <c r="T45" s="136"/>
    </row>
    <row r="46" spans="2:20" s="11" customFormat="1" ht="12.75" customHeight="1" x14ac:dyDescent="0.2">
      <c r="B46" s="554"/>
      <c r="C46" s="136"/>
      <c r="D46" s="136"/>
      <c r="E46" s="136"/>
      <c r="F46" s="136"/>
      <c r="G46" s="136"/>
      <c r="H46" s="136"/>
      <c r="I46" s="136"/>
      <c r="M46" s="136"/>
      <c r="N46" s="136"/>
      <c r="O46" s="136"/>
      <c r="P46" s="136"/>
      <c r="Q46" s="136"/>
      <c r="R46" s="136"/>
      <c r="S46" s="136"/>
      <c r="T46" s="136"/>
    </row>
    <row r="47" spans="2:20" s="11" customFormat="1" ht="12.75" customHeight="1" x14ac:dyDescent="0.2">
      <c r="B47" s="554"/>
      <c r="C47" s="136"/>
      <c r="D47" s="136"/>
      <c r="E47" s="136"/>
      <c r="F47" s="136"/>
      <c r="G47" s="136"/>
      <c r="H47" s="136"/>
      <c r="I47" s="136"/>
      <c r="M47" s="136"/>
      <c r="N47" s="136"/>
      <c r="O47" s="136"/>
      <c r="P47" s="136"/>
      <c r="Q47" s="136"/>
      <c r="R47" s="136"/>
      <c r="S47" s="136"/>
      <c r="T47" s="136"/>
    </row>
    <row r="48" spans="2:20" s="11" customFormat="1" ht="12.75" customHeight="1" x14ac:dyDescent="0.2">
      <c r="B48" s="554"/>
      <c r="C48" s="136"/>
      <c r="D48" s="136"/>
      <c r="E48" s="136"/>
      <c r="F48" s="136"/>
      <c r="G48" s="136"/>
      <c r="H48" s="136"/>
      <c r="I48" s="136"/>
      <c r="M48" s="136"/>
      <c r="N48" s="136"/>
      <c r="O48" s="136"/>
      <c r="P48" s="136"/>
      <c r="Q48" s="136"/>
      <c r="R48" s="136"/>
      <c r="S48" s="136"/>
      <c r="T48" s="136"/>
    </row>
    <row r="49" spans="2:21" s="11" customFormat="1" ht="12.75" customHeight="1" x14ac:dyDescent="0.2">
      <c r="B49" s="553"/>
      <c r="C49" s="136"/>
      <c r="D49" s="136"/>
      <c r="E49" s="136"/>
      <c r="F49" s="136"/>
      <c r="G49" s="136"/>
      <c r="H49" s="136"/>
      <c r="I49" s="136"/>
      <c r="M49" s="136"/>
      <c r="N49" s="136"/>
      <c r="O49" s="136"/>
      <c r="P49" s="136"/>
      <c r="Q49" s="136"/>
      <c r="R49" s="136"/>
      <c r="S49" s="136"/>
      <c r="T49" s="136"/>
    </row>
    <row r="50" spans="2:21" s="11" customFormat="1" ht="12.75" customHeight="1" x14ac:dyDescent="0.2">
      <c r="B50" s="553"/>
      <c r="C50" s="136"/>
      <c r="D50" s="136"/>
      <c r="E50" s="136"/>
      <c r="F50" s="136"/>
      <c r="G50" s="136"/>
      <c r="H50" s="136"/>
      <c r="I50" s="136"/>
      <c r="M50" s="136"/>
      <c r="N50" s="136"/>
      <c r="O50" s="136"/>
      <c r="P50" s="136"/>
      <c r="Q50" s="136"/>
      <c r="R50" s="136"/>
      <c r="S50" s="136"/>
      <c r="T50" s="136"/>
    </row>
    <row r="51" spans="2:21" s="11" customFormat="1" ht="12.75" customHeight="1" x14ac:dyDescent="0.2">
      <c r="B51" s="554"/>
      <c r="C51" s="136"/>
      <c r="D51" s="136"/>
      <c r="E51" s="136"/>
      <c r="F51" s="136"/>
      <c r="G51" s="136"/>
      <c r="H51" s="136"/>
      <c r="I51" s="136"/>
      <c r="M51" s="136"/>
      <c r="N51" s="136"/>
      <c r="O51" s="136"/>
      <c r="P51" s="136"/>
      <c r="Q51" s="136"/>
      <c r="R51" s="136"/>
      <c r="S51" s="136"/>
      <c r="T51" s="136"/>
    </row>
    <row r="52" spans="2:21" s="11" customFormat="1" ht="12.75" customHeight="1" x14ac:dyDescent="0.2">
      <c r="B52" s="554"/>
      <c r="C52" s="136"/>
      <c r="D52" s="136"/>
      <c r="E52" s="136"/>
      <c r="F52" s="136"/>
      <c r="G52" s="136"/>
      <c r="H52" s="136"/>
      <c r="I52" s="136"/>
      <c r="M52" s="136"/>
      <c r="N52" s="136"/>
      <c r="O52" s="136"/>
      <c r="P52" s="136"/>
      <c r="Q52" s="136"/>
      <c r="R52" s="136"/>
      <c r="S52" s="136"/>
      <c r="T52" s="136"/>
    </row>
    <row r="53" spans="2:21" s="11" customFormat="1" ht="12.75" customHeight="1" x14ac:dyDescent="0.2">
      <c r="B53" s="554"/>
      <c r="C53" s="136"/>
      <c r="D53" s="136"/>
      <c r="E53" s="136"/>
      <c r="F53" s="136"/>
      <c r="G53" s="136"/>
      <c r="H53" s="136"/>
      <c r="I53" s="136"/>
      <c r="M53" s="136"/>
      <c r="N53" s="136"/>
      <c r="O53" s="136"/>
      <c r="P53" s="136"/>
      <c r="Q53" s="136"/>
      <c r="R53" s="136"/>
      <c r="S53" s="136"/>
      <c r="T53" s="136"/>
    </row>
    <row r="54" spans="2:21" s="11" customFormat="1" ht="12.75" customHeight="1" x14ac:dyDescent="0.2">
      <c r="B54" s="554"/>
      <c r="C54" s="136"/>
      <c r="D54" s="136"/>
      <c r="E54" s="136"/>
      <c r="F54" s="136"/>
      <c r="G54" s="136"/>
      <c r="H54" s="136"/>
      <c r="I54" s="136"/>
      <c r="M54" s="136"/>
      <c r="N54" s="136"/>
      <c r="O54" s="136"/>
      <c r="P54" s="136"/>
      <c r="Q54" s="136"/>
      <c r="R54" s="136"/>
      <c r="S54" s="136"/>
      <c r="T54" s="136"/>
    </row>
    <row r="55" spans="2:21" s="11" customFormat="1" ht="12.75" customHeight="1" x14ac:dyDescent="0.2">
      <c r="B55" s="554"/>
      <c r="C55" s="136"/>
      <c r="D55" s="136"/>
      <c r="E55" s="136"/>
      <c r="F55" s="136"/>
      <c r="G55" s="136"/>
      <c r="H55" s="136"/>
      <c r="I55" s="136"/>
      <c r="M55" s="136"/>
      <c r="N55" s="136"/>
      <c r="O55" s="136"/>
      <c r="P55" s="136"/>
      <c r="Q55" s="136"/>
      <c r="R55" s="136"/>
      <c r="S55" s="136"/>
      <c r="T55" s="136"/>
    </row>
    <row r="56" spans="2:21" s="11" customFormat="1" ht="12.75" customHeight="1" x14ac:dyDescent="0.2">
      <c r="B56" s="555"/>
      <c r="C56" s="136"/>
      <c r="D56" s="136"/>
      <c r="E56" s="136"/>
      <c r="F56" s="136"/>
      <c r="G56" s="136"/>
      <c r="H56" s="136"/>
      <c r="I56" s="136"/>
      <c r="M56" s="136"/>
      <c r="N56" s="136"/>
      <c r="O56" s="136"/>
      <c r="P56" s="136"/>
      <c r="Q56" s="136"/>
      <c r="R56" s="136"/>
      <c r="S56" s="136"/>
      <c r="T56" s="136"/>
    </row>
    <row r="57" spans="2:21" s="11" customFormat="1" ht="12.75" customHeight="1" x14ac:dyDescent="0.2">
      <c r="B57" s="553"/>
      <c r="C57" s="136"/>
      <c r="D57" s="136"/>
      <c r="E57" s="136"/>
      <c r="F57" s="136"/>
      <c r="G57" s="136"/>
      <c r="H57" s="136"/>
      <c r="I57" s="136"/>
      <c r="M57" s="136"/>
      <c r="N57" s="136"/>
      <c r="O57" s="136"/>
      <c r="P57" s="136"/>
      <c r="Q57" s="136"/>
      <c r="R57" s="136"/>
      <c r="S57" s="136"/>
      <c r="T57" s="136"/>
    </row>
    <row r="58" spans="2:21" s="11" customFormat="1" ht="12.75" customHeight="1" x14ac:dyDescent="0.2">
      <c r="B58" s="556"/>
      <c r="C58" s="136"/>
      <c r="D58" s="136"/>
      <c r="E58" s="136"/>
      <c r="F58" s="136"/>
      <c r="G58" s="136"/>
      <c r="H58" s="136"/>
      <c r="I58" s="136"/>
      <c r="M58" s="136"/>
      <c r="N58" s="136"/>
      <c r="O58" s="136"/>
      <c r="P58" s="136"/>
      <c r="Q58" s="136"/>
      <c r="R58" s="136"/>
      <c r="S58" s="136"/>
      <c r="T58" s="136"/>
    </row>
    <row r="59" spans="2:21" s="11" customFormat="1" x14ac:dyDescent="0.2">
      <c r="B59" s="555"/>
      <c r="C59" s="136"/>
      <c r="D59" s="136"/>
      <c r="E59" s="136"/>
      <c r="F59" s="136"/>
      <c r="G59" s="136"/>
      <c r="H59" s="136"/>
      <c r="I59" s="136"/>
      <c r="M59" s="136"/>
      <c r="N59" s="136"/>
      <c r="O59" s="136"/>
      <c r="P59" s="136"/>
      <c r="Q59" s="136"/>
      <c r="R59" s="136"/>
      <c r="S59" s="136"/>
      <c r="T59" s="136"/>
    </row>
    <row r="60" spans="2:21" s="11" customFormat="1" x14ac:dyDescent="0.2">
      <c r="B60" s="557"/>
      <c r="C60" s="136"/>
      <c r="D60" s="136"/>
      <c r="E60" s="136"/>
      <c r="F60" s="136"/>
      <c r="G60" s="136"/>
      <c r="H60" s="136"/>
      <c r="I60" s="136"/>
      <c r="M60" s="136"/>
      <c r="N60" s="136"/>
      <c r="O60" s="136"/>
      <c r="P60" s="136"/>
      <c r="Q60" s="136"/>
      <c r="R60" s="136"/>
      <c r="S60" s="136"/>
      <c r="T60" s="136"/>
    </row>
    <row r="61" spans="2:21" s="11" customFormat="1" x14ac:dyDescent="0.2">
      <c r="B61" s="558"/>
      <c r="C61" s="559"/>
      <c r="D61" s="560"/>
      <c r="E61" s="560"/>
      <c r="F61" s="560"/>
      <c r="G61" s="560"/>
      <c r="H61" s="559"/>
      <c r="I61" s="559"/>
      <c r="J61" s="427"/>
      <c r="K61" s="427"/>
      <c r="L61" s="427"/>
      <c r="M61" s="559"/>
      <c r="N61" s="560"/>
      <c r="O61" s="560"/>
      <c r="P61" s="559"/>
      <c r="Q61" s="559"/>
      <c r="R61" s="559"/>
      <c r="S61" s="559"/>
      <c r="T61" s="559"/>
      <c r="U61" s="558"/>
    </row>
    <row r="62" spans="2:21" s="11" customFormat="1" x14ac:dyDescent="0.2"/>
    <row r="63" spans="2:21" s="11" customFormat="1" x14ac:dyDescent="0.2"/>
    <row r="64" spans="2:21" s="11" customFormat="1" x14ac:dyDescent="0.2">
      <c r="B64" s="907"/>
      <c r="C64" s="907"/>
      <c r="D64" s="907"/>
      <c r="E64" s="907"/>
      <c r="F64" s="907"/>
      <c r="G64" s="907"/>
      <c r="H64" s="907"/>
      <c r="I64" s="907"/>
    </row>
  </sheetData>
  <mergeCells count="6">
    <mergeCell ref="B2:M2"/>
    <mergeCell ref="B64:I64"/>
    <mergeCell ref="D4:I4"/>
    <mergeCell ref="J4:P4"/>
    <mergeCell ref="C3:R3"/>
    <mergeCell ref="Q4:R4"/>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5C0E9-31F3-4A1C-BFE2-7F4E2E2DEA4E}">
  <dimension ref="A1:M127"/>
  <sheetViews>
    <sheetView workbookViewId="0">
      <selection activeCell="C25" sqref="C25"/>
    </sheetView>
  </sheetViews>
  <sheetFormatPr defaultColWidth="9" defaultRowHeight="12.75" x14ac:dyDescent="0.2"/>
  <cols>
    <col min="1" max="1" width="3.625" style="14" customWidth="1"/>
    <col min="2" max="2" width="35.875" style="14" customWidth="1"/>
    <col min="3" max="3" width="16" style="14" customWidth="1"/>
    <col min="4" max="4" width="16.5" style="14" customWidth="1"/>
    <col min="5" max="5" width="23.5" style="14" customWidth="1"/>
    <col min="6" max="6" width="17.625" style="14" customWidth="1"/>
    <col min="7" max="7" width="17.75" style="14" customWidth="1"/>
    <col min="8" max="8" width="18.75" style="14" customWidth="1"/>
    <col min="9" max="9" width="13.25" style="14" customWidth="1"/>
    <col min="10" max="10" width="22.625" style="14" customWidth="1"/>
    <col min="11" max="16384" width="9" style="14"/>
  </cols>
  <sheetData>
    <row r="1" spans="1:12" ht="21" customHeight="1" x14ac:dyDescent="0.35">
      <c r="A1" s="127"/>
    </row>
    <row r="2" spans="1:12" ht="48" customHeight="1" x14ac:dyDescent="0.2">
      <c r="B2" s="846" t="s">
        <v>1326</v>
      </c>
      <c r="C2" s="846"/>
      <c r="D2" s="846"/>
      <c r="E2" s="846"/>
      <c r="F2" s="846"/>
      <c r="G2" s="846"/>
      <c r="H2" s="846"/>
    </row>
    <row r="3" spans="1:12" s="92" customFormat="1" ht="15" customHeight="1" x14ac:dyDescent="0.2">
      <c r="A3" s="236"/>
      <c r="B3" s="154" t="s">
        <v>1489</v>
      </c>
      <c r="C3" s="561"/>
      <c r="D3" s="154"/>
      <c r="E3" s="154"/>
      <c r="F3" s="154"/>
      <c r="G3" s="154"/>
      <c r="H3" s="154"/>
    </row>
    <row r="4" spans="1:12" s="92" customFormat="1" ht="15" customHeight="1" x14ac:dyDescent="0.2">
      <c r="A4" s="236"/>
      <c r="B4" s="562" t="s">
        <v>639</v>
      </c>
      <c r="C4" s="562" t="s">
        <v>640</v>
      </c>
      <c r="D4" s="562" t="s">
        <v>641</v>
      </c>
      <c r="E4" s="562" t="s">
        <v>642</v>
      </c>
      <c r="F4" s="562" t="s">
        <v>643</v>
      </c>
      <c r="G4" s="562" t="s">
        <v>644</v>
      </c>
      <c r="H4" s="562" t="s">
        <v>645</v>
      </c>
    </row>
    <row r="5" spans="1:12" s="92" customFormat="1" ht="24" x14ac:dyDescent="0.2">
      <c r="B5" s="154" t="s">
        <v>1327</v>
      </c>
      <c r="C5" s="154" t="s">
        <v>1336</v>
      </c>
      <c r="D5" s="154" t="s">
        <v>1337</v>
      </c>
      <c r="E5" s="154" t="s">
        <v>1387</v>
      </c>
      <c r="F5" s="154" t="s">
        <v>1379</v>
      </c>
      <c r="G5" s="154" t="s">
        <v>1380</v>
      </c>
      <c r="H5" s="154" t="s">
        <v>1381</v>
      </c>
    </row>
    <row r="6" spans="1:12" s="92" customFormat="1" ht="15" customHeight="1" x14ac:dyDescent="0.2">
      <c r="B6" s="220" t="s">
        <v>1328</v>
      </c>
      <c r="C6" s="136" t="s">
        <v>165</v>
      </c>
      <c r="D6" s="136">
        <v>2990.5799027500002</v>
      </c>
      <c r="E6" s="139"/>
      <c r="F6" s="139"/>
      <c r="G6" s="139"/>
      <c r="H6" s="139"/>
    </row>
    <row r="7" spans="1:12" s="92" customFormat="1" ht="15" customHeight="1" x14ac:dyDescent="0.2">
      <c r="B7" s="220" t="s">
        <v>1329</v>
      </c>
      <c r="C7" s="136" t="s">
        <v>165</v>
      </c>
      <c r="D7" s="136">
        <v>1193.3113374899999</v>
      </c>
      <c r="E7" s="139"/>
      <c r="F7" s="139"/>
      <c r="G7" s="139"/>
      <c r="H7" s="139"/>
    </row>
    <row r="8" spans="1:12" s="92" customFormat="1" ht="15" customHeight="1" x14ac:dyDescent="0.2">
      <c r="B8" s="220" t="s">
        <v>1330</v>
      </c>
      <c r="C8" s="136" t="s">
        <v>165</v>
      </c>
      <c r="D8" s="136">
        <v>172.36231268</v>
      </c>
      <c r="E8" s="139"/>
      <c r="F8" s="139"/>
      <c r="G8" s="139"/>
      <c r="H8" s="139"/>
    </row>
    <row r="9" spans="1:12" s="92" customFormat="1" ht="15" customHeight="1" x14ac:dyDescent="0.2">
      <c r="B9" s="563" t="s">
        <v>1331</v>
      </c>
      <c r="C9" s="136" t="s">
        <v>165</v>
      </c>
      <c r="D9" s="136">
        <v>0.19263260999999998</v>
      </c>
      <c r="E9" s="139"/>
      <c r="F9" s="139"/>
      <c r="G9" s="139"/>
      <c r="H9" s="139"/>
    </row>
    <row r="10" spans="1:12" s="92" customFormat="1" ht="15" customHeight="1" x14ac:dyDescent="0.2">
      <c r="B10" s="563" t="s">
        <v>1332</v>
      </c>
      <c r="C10" s="136" t="s">
        <v>165</v>
      </c>
      <c r="D10" s="136">
        <v>1396.4487951600001</v>
      </c>
      <c r="E10" s="139"/>
      <c r="F10" s="139"/>
      <c r="G10" s="139"/>
      <c r="H10" s="139"/>
    </row>
    <row r="11" spans="1:12" s="92" customFormat="1" ht="15" customHeight="1" x14ac:dyDescent="0.2">
      <c r="B11" s="563" t="s">
        <v>1333</v>
      </c>
      <c r="C11" s="136" t="s">
        <v>165</v>
      </c>
      <c r="D11" s="136">
        <v>90.698671950000005</v>
      </c>
      <c r="E11" s="139"/>
      <c r="F11" s="139"/>
      <c r="G11" s="139"/>
      <c r="H11" s="139"/>
    </row>
    <row r="12" spans="1:12" s="92" customFormat="1" ht="15" customHeight="1" x14ac:dyDescent="0.2">
      <c r="B12" s="564" t="s">
        <v>1334</v>
      </c>
      <c r="C12" s="547" t="s">
        <v>165</v>
      </c>
      <c r="D12" s="547">
        <v>1953.4917895999999</v>
      </c>
      <c r="E12" s="549"/>
      <c r="F12" s="549"/>
      <c r="G12" s="549"/>
      <c r="H12" s="549"/>
    </row>
    <row r="13" spans="1:12" s="92" customFormat="1" ht="15" customHeight="1" x14ac:dyDescent="0.2">
      <c r="B13" s="563"/>
      <c r="C13" s="136"/>
      <c r="D13" s="136"/>
      <c r="E13" s="136"/>
      <c r="F13" s="136"/>
      <c r="G13" s="136"/>
      <c r="H13" s="136"/>
      <c r="I13" s="136"/>
      <c r="J13" s="136"/>
      <c r="K13" s="136"/>
      <c r="L13" s="136"/>
    </row>
    <row r="14" spans="1:12" s="92" customFormat="1" ht="15" customHeight="1" x14ac:dyDescent="0.2">
      <c r="B14" s="913" t="s">
        <v>1378</v>
      </c>
      <c r="C14" s="913"/>
      <c r="D14" s="913"/>
      <c r="E14" s="136"/>
      <c r="F14" s="136"/>
      <c r="G14" s="136"/>
      <c r="H14" s="136"/>
      <c r="I14" s="136"/>
      <c r="J14" s="136"/>
      <c r="K14" s="136"/>
      <c r="L14" s="136"/>
    </row>
    <row r="15" spans="1:12" s="92" customFormat="1" ht="15" customHeight="1" x14ac:dyDescent="0.2">
      <c r="C15" s="136"/>
      <c r="D15" s="136"/>
      <c r="E15" s="136"/>
      <c r="F15" s="136"/>
      <c r="G15" s="136"/>
      <c r="H15" s="136"/>
      <c r="I15" s="136"/>
      <c r="J15" s="136"/>
      <c r="K15" s="136"/>
      <c r="L15" s="136"/>
    </row>
    <row r="16" spans="1:12" s="92" customFormat="1" ht="29.25" customHeight="1" x14ac:dyDescent="0.2">
      <c r="B16" s="913" t="s">
        <v>1382</v>
      </c>
      <c r="C16" s="913"/>
      <c r="D16" s="913"/>
      <c r="E16" s="136"/>
      <c r="F16" s="136"/>
      <c r="G16" s="136"/>
      <c r="H16" s="136"/>
      <c r="I16" s="136"/>
      <c r="J16" s="136"/>
      <c r="K16" s="136"/>
      <c r="L16" s="136"/>
    </row>
    <row r="17" spans="2:12" s="92" customFormat="1" ht="15" customHeight="1" x14ac:dyDescent="0.2">
      <c r="C17" s="136"/>
      <c r="D17" s="136"/>
      <c r="E17" s="136"/>
      <c r="F17" s="136"/>
      <c r="G17" s="136"/>
      <c r="H17" s="136"/>
      <c r="I17" s="136"/>
      <c r="J17" s="136"/>
      <c r="K17" s="136"/>
      <c r="L17" s="136"/>
    </row>
    <row r="18" spans="2:12" s="92" customFormat="1" ht="15" customHeight="1" x14ac:dyDescent="0.2">
      <c r="B18" s="92" t="s">
        <v>1388</v>
      </c>
      <c r="C18" s="136"/>
      <c r="D18" s="136"/>
      <c r="E18" s="136"/>
      <c r="F18" s="136"/>
      <c r="G18" s="136"/>
      <c r="H18" s="136"/>
      <c r="I18" s="136"/>
      <c r="J18" s="136"/>
      <c r="K18" s="136"/>
      <c r="L18" s="136"/>
    </row>
    <row r="19" spans="2:12" s="92" customFormat="1" ht="28.5" customHeight="1" x14ac:dyDescent="0.2">
      <c r="B19" s="565" t="s">
        <v>1389</v>
      </c>
      <c r="C19" s="914" t="s">
        <v>1390</v>
      </c>
      <c r="D19" s="915"/>
      <c r="E19" s="908" t="s">
        <v>1412</v>
      </c>
      <c r="F19" s="136"/>
      <c r="G19" s="136"/>
      <c r="H19" s="136"/>
      <c r="I19" s="136"/>
      <c r="J19" s="136"/>
      <c r="K19" s="136"/>
      <c r="L19" s="136"/>
    </row>
    <row r="20" spans="2:12" s="92" customFormat="1" ht="37.5" customHeight="1" x14ac:dyDescent="0.2">
      <c r="B20" s="566" t="s">
        <v>1391</v>
      </c>
      <c r="C20" s="567" t="s">
        <v>1392</v>
      </c>
      <c r="D20" s="567" t="s">
        <v>1393</v>
      </c>
      <c r="E20" s="909"/>
      <c r="F20" s="136"/>
      <c r="G20" s="136"/>
      <c r="H20" s="136" t="s">
        <v>2</v>
      </c>
      <c r="I20" s="136"/>
      <c r="J20" s="136"/>
      <c r="K20" s="136"/>
      <c r="L20" s="136"/>
    </row>
    <row r="21" spans="2:12" s="92" customFormat="1" ht="15" customHeight="1" x14ac:dyDescent="0.2">
      <c r="B21" s="568" t="s">
        <v>1394</v>
      </c>
      <c r="C21" s="568" t="s">
        <v>1395</v>
      </c>
      <c r="D21" s="568">
        <v>301</v>
      </c>
      <c r="E21" s="908" t="s">
        <v>1396</v>
      </c>
      <c r="F21" s="136"/>
      <c r="G21" s="136"/>
      <c r="H21" s="136"/>
      <c r="I21" s="136"/>
      <c r="J21" s="136"/>
      <c r="K21" s="136"/>
      <c r="L21" s="136"/>
    </row>
    <row r="22" spans="2:12" s="92" customFormat="1" ht="15" customHeight="1" x14ac:dyDescent="0.2">
      <c r="B22" s="568" t="s">
        <v>1394</v>
      </c>
      <c r="C22" s="568" t="s">
        <v>1395</v>
      </c>
      <c r="D22" s="568">
        <v>3011</v>
      </c>
      <c r="E22" s="911"/>
      <c r="F22" s="136"/>
      <c r="G22" s="136"/>
      <c r="H22" s="136"/>
      <c r="I22" s="136"/>
      <c r="J22" s="136"/>
      <c r="K22" s="136"/>
      <c r="L22" s="136"/>
    </row>
    <row r="23" spans="2:12" s="92" customFormat="1" ht="15" customHeight="1" x14ac:dyDescent="0.2">
      <c r="B23" s="568" t="s">
        <v>1394</v>
      </c>
      <c r="C23" s="568" t="s">
        <v>1395</v>
      </c>
      <c r="D23" s="568">
        <v>3012</v>
      </c>
      <c r="E23" s="911"/>
      <c r="F23" s="136"/>
      <c r="G23" s="136"/>
      <c r="H23" s="136"/>
      <c r="I23" s="136"/>
      <c r="J23" s="136"/>
      <c r="K23" s="136"/>
      <c r="L23" s="136"/>
    </row>
    <row r="24" spans="2:12" s="92" customFormat="1" ht="15" customHeight="1" x14ac:dyDescent="0.2">
      <c r="B24" s="568" t="s">
        <v>1394</v>
      </c>
      <c r="C24" s="568" t="s">
        <v>1395</v>
      </c>
      <c r="D24" s="568">
        <v>3315</v>
      </c>
      <c r="E24" s="911"/>
      <c r="F24" s="136"/>
      <c r="G24" s="136"/>
      <c r="H24" s="136"/>
      <c r="I24" s="136"/>
      <c r="J24" s="136"/>
      <c r="K24" s="136"/>
      <c r="L24" s="136"/>
    </row>
    <row r="25" spans="2:12" s="92" customFormat="1" ht="15" customHeight="1" x14ac:dyDescent="0.2">
      <c r="B25" s="568" t="s">
        <v>1394</v>
      </c>
      <c r="C25" s="568" t="s">
        <v>1395</v>
      </c>
      <c r="D25" s="568">
        <v>50</v>
      </c>
      <c r="E25" s="911"/>
      <c r="F25" s="136"/>
      <c r="G25" s="136"/>
      <c r="H25" s="136"/>
      <c r="I25" s="136"/>
      <c r="J25" s="136"/>
      <c r="K25" s="136"/>
      <c r="L25" s="136"/>
    </row>
    <row r="26" spans="2:12" s="92" customFormat="1" ht="15" customHeight="1" x14ac:dyDescent="0.2">
      <c r="B26" s="568" t="s">
        <v>1394</v>
      </c>
      <c r="C26" s="568" t="s">
        <v>1395</v>
      </c>
      <c r="D26" s="568">
        <v>501</v>
      </c>
      <c r="E26" s="911"/>
      <c r="F26" s="136"/>
      <c r="G26" s="136"/>
      <c r="H26" s="136"/>
      <c r="I26" s="136"/>
      <c r="J26" s="136"/>
      <c r="K26" s="136"/>
      <c r="L26" s="136"/>
    </row>
    <row r="27" spans="2:12" s="92" customFormat="1" ht="15" customHeight="1" x14ac:dyDescent="0.2">
      <c r="B27" s="568" t="s">
        <v>1394</v>
      </c>
      <c r="C27" s="568" t="s">
        <v>1395</v>
      </c>
      <c r="D27" s="568">
        <v>5010</v>
      </c>
      <c r="E27" s="911"/>
      <c r="F27" s="136"/>
      <c r="G27" s="136"/>
      <c r="H27" s="136"/>
      <c r="I27" s="136"/>
      <c r="J27" s="136"/>
      <c r="K27" s="136"/>
      <c r="L27" s="136"/>
    </row>
    <row r="28" spans="2:12" s="92" customFormat="1" ht="15" customHeight="1" x14ac:dyDescent="0.2">
      <c r="B28" s="568" t="s">
        <v>1394</v>
      </c>
      <c r="C28" s="568" t="s">
        <v>1395</v>
      </c>
      <c r="D28" s="568">
        <v>502</v>
      </c>
      <c r="E28" s="911"/>
      <c r="F28" s="136"/>
      <c r="G28" s="136"/>
      <c r="H28" s="136"/>
      <c r="I28" s="136"/>
      <c r="J28" s="136"/>
      <c r="K28" s="136"/>
      <c r="L28" s="136"/>
    </row>
    <row r="29" spans="2:12" s="92" customFormat="1" ht="15" customHeight="1" x14ac:dyDescent="0.2">
      <c r="B29" s="568" t="s">
        <v>1394</v>
      </c>
      <c r="C29" s="568" t="s">
        <v>1395</v>
      </c>
      <c r="D29" s="568">
        <v>5020</v>
      </c>
      <c r="E29" s="911"/>
      <c r="F29" s="136"/>
      <c r="G29" s="136"/>
      <c r="H29" s="136"/>
      <c r="I29" s="136"/>
      <c r="J29" s="136"/>
      <c r="K29" s="136"/>
      <c r="L29" s="136"/>
    </row>
    <row r="30" spans="2:12" s="92" customFormat="1" ht="15" customHeight="1" x14ac:dyDescent="0.2">
      <c r="B30" s="568" t="s">
        <v>1394</v>
      </c>
      <c r="C30" s="568" t="s">
        <v>1395</v>
      </c>
      <c r="D30" s="568">
        <v>5222</v>
      </c>
      <c r="E30" s="911"/>
      <c r="F30" s="136"/>
      <c r="G30" s="136"/>
      <c r="H30" s="136"/>
      <c r="I30" s="136"/>
      <c r="J30" s="136"/>
      <c r="K30" s="136"/>
      <c r="L30" s="136"/>
    </row>
    <row r="31" spans="2:12" s="92" customFormat="1" ht="15" customHeight="1" x14ac:dyDescent="0.2">
      <c r="B31" s="568" t="s">
        <v>1394</v>
      </c>
      <c r="C31" s="568" t="s">
        <v>1395</v>
      </c>
      <c r="D31" s="568">
        <v>5224</v>
      </c>
      <c r="E31" s="911"/>
      <c r="F31" s="136"/>
      <c r="G31" s="136"/>
      <c r="H31" s="136"/>
      <c r="I31" s="136"/>
      <c r="J31" s="136"/>
      <c r="K31" s="136"/>
      <c r="L31" s="136"/>
    </row>
    <row r="32" spans="2:12" s="92" customFormat="1" ht="15" customHeight="1" x14ac:dyDescent="0.2">
      <c r="B32" s="568" t="s">
        <v>1394</v>
      </c>
      <c r="C32" s="568" t="s">
        <v>1395</v>
      </c>
      <c r="D32" s="568">
        <v>5229</v>
      </c>
      <c r="E32" s="912"/>
      <c r="F32" s="136"/>
      <c r="G32" s="136"/>
      <c r="H32" s="136"/>
      <c r="I32" s="136"/>
      <c r="J32" s="136"/>
      <c r="K32" s="136"/>
      <c r="L32" s="136"/>
    </row>
    <row r="33" spans="2:12" s="92" customFormat="1" ht="15" customHeight="1" x14ac:dyDescent="0.2">
      <c r="B33" s="568" t="s">
        <v>1328</v>
      </c>
      <c r="C33" s="568" t="s">
        <v>1397</v>
      </c>
      <c r="D33" s="568">
        <v>27</v>
      </c>
      <c r="E33" s="908" t="s">
        <v>1398</v>
      </c>
      <c r="F33" s="136"/>
      <c r="G33" s="136"/>
      <c r="H33" s="136"/>
      <c r="I33" s="136"/>
      <c r="J33" s="136"/>
      <c r="K33" s="136"/>
      <c r="L33" s="136"/>
    </row>
    <row r="34" spans="2:12" s="92" customFormat="1" ht="15" customHeight="1" x14ac:dyDescent="0.2">
      <c r="B34" s="568" t="s">
        <v>1328</v>
      </c>
      <c r="C34" s="568" t="s">
        <v>1397</v>
      </c>
      <c r="D34" s="568">
        <v>2712</v>
      </c>
      <c r="E34" s="910"/>
      <c r="F34" s="136"/>
      <c r="G34" s="136"/>
      <c r="H34" s="136"/>
      <c r="I34" s="136"/>
      <c r="J34" s="136"/>
      <c r="K34" s="136"/>
      <c r="L34" s="136"/>
    </row>
    <row r="35" spans="2:12" s="92" customFormat="1" ht="15" customHeight="1" x14ac:dyDescent="0.2">
      <c r="B35" s="568" t="s">
        <v>1328</v>
      </c>
      <c r="C35" s="568" t="s">
        <v>1397</v>
      </c>
      <c r="D35" s="568">
        <v>3314</v>
      </c>
      <c r="E35" s="910"/>
      <c r="F35" s="136"/>
      <c r="G35" s="136"/>
      <c r="H35" s="136"/>
      <c r="I35" s="136"/>
      <c r="J35" s="136"/>
      <c r="K35" s="136"/>
      <c r="L35" s="136"/>
    </row>
    <row r="36" spans="2:12" s="92" customFormat="1" ht="15" customHeight="1" x14ac:dyDescent="0.2">
      <c r="B36" s="568" t="s">
        <v>1328</v>
      </c>
      <c r="C36" s="568" t="s">
        <v>1397</v>
      </c>
      <c r="D36" s="568">
        <v>35</v>
      </c>
      <c r="E36" s="910"/>
      <c r="F36" s="136"/>
      <c r="G36" s="136"/>
      <c r="H36" s="136"/>
      <c r="I36" s="136"/>
      <c r="J36" s="136"/>
      <c r="K36" s="136"/>
      <c r="L36" s="136"/>
    </row>
    <row r="37" spans="2:12" s="92" customFormat="1" ht="15" customHeight="1" x14ac:dyDescent="0.2">
      <c r="B37" s="568" t="s">
        <v>1328</v>
      </c>
      <c r="C37" s="568" t="s">
        <v>1397</v>
      </c>
      <c r="D37" s="568">
        <v>351</v>
      </c>
      <c r="E37" s="910"/>
      <c r="F37" s="136"/>
      <c r="G37" s="136"/>
      <c r="H37" s="136"/>
      <c r="I37" s="136"/>
      <c r="J37" s="136"/>
      <c r="K37" s="136"/>
      <c r="L37" s="136"/>
    </row>
    <row r="38" spans="2:12" s="92" customFormat="1" ht="15" customHeight="1" x14ac:dyDescent="0.2">
      <c r="B38" s="568" t="s">
        <v>1328</v>
      </c>
      <c r="C38" s="568" t="s">
        <v>1397</v>
      </c>
      <c r="D38" s="568">
        <v>3511</v>
      </c>
      <c r="E38" s="910"/>
      <c r="F38" s="136"/>
      <c r="G38" s="136"/>
      <c r="H38" s="136"/>
      <c r="I38" s="136"/>
      <c r="J38" s="136"/>
      <c r="K38" s="136"/>
      <c r="L38" s="136"/>
    </row>
    <row r="39" spans="2:12" s="92" customFormat="1" ht="15" customHeight="1" x14ac:dyDescent="0.2">
      <c r="B39" s="568" t="s">
        <v>1328</v>
      </c>
      <c r="C39" s="568" t="s">
        <v>1397</v>
      </c>
      <c r="D39" s="568">
        <v>3512</v>
      </c>
      <c r="E39" s="910"/>
      <c r="F39" s="136"/>
      <c r="G39" s="136"/>
      <c r="H39" s="136"/>
      <c r="I39" s="136"/>
      <c r="J39" s="136"/>
      <c r="K39" s="136"/>
      <c r="L39" s="136"/>
    </row>
    <row r="40" spans="2:12" s="92" customFormat="1" ht="15" customHeight="1" x14ac:dyDescent="0.2">
      <c r="B40" s="568" t="s">
        <v>1328</v>
      </c>
      <c r="C40" s="568" t="s">
        <v>1397</v>
      </c>
      <c r="D40" s="568">
        <v>3513</v>
      </c>
      <c r="E40" s="910"/>
      <c r="F40" s="136"/>
      <c r="G40" s="136"/>
      <c r="H40" s="136"/>
      <c r="I40" s="136"/>
      <c r="J40" s="136"/>
      <c r="K40" s="136"/>
      <c r="L40" s="136"/>
    </row>
    <row r="41" spans="2:12" s="92" customFormat="1" ht="15" customHeight="1" x14ac:dyDescent="0.2">
      <c r="B41" s="568" t="s">
        <v>1328</v>
      </c>
      <c r="C41" s="568" t="s">
        <v>1397</v>
      </c>
      <c r="D41" s="568">
        <v>3514</v>
      </c>
      <c r="E41" s="910"/>
      <c r="F41" s="136"/>
      <c r="G41" s="136"/>
      <c r="H41" s="136"/>
      <c r="I41" s="136"/>
      <c r="J41" s="136"/>
      <c r="K41" s="136"/>
      <c r="L41" s="136"/>
    </row>
    <row r="42" spans="2:12" s="92" customFormat="1" ht="15" customHeight="1" x14ac:dyDescent="0.2">
      <c r="B42" s="568" t="s">
        <v>1328</v>
      </c>
      <c r="C42" s="568" t="s">
        <v>1397</v>
      </c>
      <c r="D42" s="568">
        <v>4321</v>
      </c>
      <c r="E42" s="909"/>
      <c r="F42" s="136"/>
      <c r="G42" s="136"/>
      <c r="H42" s="136"/>
      <c r="I42" s="136"/>
      <c r="J42" s="136"/>
      <c r="K42" s="136"/>
      <c r="L42" s="136"/>
    </row>
    <row r="43" spans="2:12" s="92" customFormat="1" ht="15" customHeight="1" x14ac:dyDescent="0.2">
      <c r="B43" s="568" t="s">
        <v>1399</v>
      </c>
      <c r="C43" s="568" t="s">
        <v>1400</v>
      </c>
      <c r="D43" s="568">
        <v>91</v>
      </c>
      <c r="E43" s="908" t="s">
        <v>1401</v>
      </c>
      <c r="F43" s="136"/>
      <c r="G43" s="136"/>
      <c r="H43" s="136"/>
      <c r="I43" s="136"/>
      <c r="J43" s="136"/>
      <c r="K43" s="136"/>
      <c r="L43" s="136"/>
    </row>
    <row r="44" spans="2:12" s="92" customFormat="1" ht="15" customHeight="1" x14ac:dyDescent="0.2">
      <c r="B44" s="568" t="s">
        <v>1399</v>
      </c>
      <c r="C44" s="568" t="s">
        <v>1400</v>
      </c>
      <c r="D44" s="568">
        <v>910</v>
      </c>
      <c r="E44" s="910"/>
      <c r="F44" s="136"/>
      <c r="G44" s="136"/>
      <c r="H44" s="136"/>
      <c r="I44" s="136"/>
      <c r="J44" s="136"/>
      <c r="K44" s="136"/>
      <c r="L44" s="136"/>
    </row>
    <row r="45" spans="2:12" s="92" customFormat="1" ht="15" customHeight="1" x14ac:dyDescent="0.2">
      <c r="B45" s="568" t="s">
        <v>1399</v>
      </c>
      <c r="C45" s="568" t="s">
        <v>1400</v>
      </c>
      <c r="D45" s="568">
        <v>192</v>
      </c>
      <c r="E45" s="910"/>
      <c r="F45" s="136"/>
      <c r="G45" s="136"/>
      <c r="H45" s="136"/>
      <c r="I45" s="136"/>
      <c r="J45" s="136"/>
      <c r="K45" s="136"/>
      <c r="L45" s="136"/>
    </row>
    <row r="46" spans="2:12" s="92" customFormat="1" ht="15" customHeight="1" x14ac:dyDescent="0.2">
      <c r="B46" s="568" t="s">
        <v>1399</v>
      </c>
      <c r="C46" s="568" t="s">
        <v>1400</v>
      </c>
      <c r="D46" s="568">
        <v>1920</v>
      </c>
      <c r="E46" s="910"/>
      <c r="F46" s="136"/>
      <c r="G46" s="136"/>
      <c r="H46" s="136"/>
      <c r="I46" s="136"/>
      <c r="J46" s="136"/>
      <c r="K46" s="136"/>
      <c r="L46" s="136"/>
    </row>
    <row r="47" spans="2:12" s="92" customFormat="1" ht="15" customHeight="1" x14ac:dyDescent="0.2">
      <c r="B47" s="568" t="s">
        <v>1399</v>
      </c>
      <c r="C47" s="568" t="s">
        <v>1400</v>
      </c>
      <c r="D47" s="568">
        <v>2014</v>
      </c>
      <c r="E47" s="910"/>
      <c r="F47" s="136"/>
      <c r="G47" s="136"/>
      <c r="H47" s="136"/>
      <c r="I47" s="136"/>
      <c r="J47" s="136"/>
      <c r="K47" s="136"/>
      <c r="L47" s="136"/>
    </row>
    <row r="48" spans="2:12" s="92" customFormat="1" ht="15" customHeight="1" x14ac:dyDescent="0.2">
      <c r="B48" s="568" t="s">
        <v>1399</v>
      </c>
      <c r="C48" s="568" t="s">
        <v>1400</v>
      </c>
      <c r="D48" s="568">
        <v>352</v>
      </c>
      <c r="E48" s="910"/>
      <c r="F48" s="136"/>
      <c r="G48" s="136"/>
      <c r="H48" s="136"/>
      <c r="I48" s="136"/>
      <c r="J48" s="136"/>
      <c r="K48" s="136"/>
      <c r="L48" s="136"/>
    </row>
    <row r="49" spans="2:12" s="92" customFormat="1" ht="15" customHeight="1" x14ac:dyDescent="0.2">
      <c r="B49" s="568" t="s">
        <v>1399</v>
      </c>
      <c r="C49" s="568" t="s">
        <v>1400</v>
      </c>
      <c r="D49" s="568">
        <v>3521</v>
      </c>
      <c r="E49" s="910"/>
      <c r="F49" s="136"/>
      <c r="G49" s="136"/>
      <c r="H49" s="136"/>
      <c r="I49" s="136"/>
      <c r="J49" s="136"/>
      <c r="K49" s="136"/>
      <c r="L49" s="136"/>
    </row>
    <row r="50" spans="2:12" s="92" customFormat="1" ht="15" customHeight="1" x14ac:dyDescent="0.2">
      <c r="B50" s="568" t="s">
        <v>1399</v>
      </c>
      <c r="C50" s="568" t="s">
        <v>1400</v>
      </c>
      <c r="D50" s="568">
        <v>3522</v>
      </c>
      <c r="E50" s="910"/>
      <c r="F50" s="136"/>
      <c r="G50" s="136"/>
      <c r="H50" s="136"/>
      <c r="I50" s="136"/>
      <c r="J50" s="136"/>
      <c r="K50" s="136"/>
      <c r="L50" s="136"/>
    </row>
    <row r="51" spans="2:12" s="92" customFormat="1" ht="15" customHeight="1" x14ac:dyDescent="0.2">
      <c r="B51" s="568" t="s">
        <v>1399</v>
      </c>
      <c r="C51" s="568" t="s">
        <v>1400</v>
      </c>
      <c r="D51" s="568">
        <v>3523</v>
      </c>
      <c r="E51" s="910"/>
      <c r="F51" s="136"/>
      <c r="G51" s="136"/>
      <c r="H51" s="136"/>
      <c r="I51" s="136"/>
      <c r="J51" s="136"/>
      <c r="K51" s="136"/>
      <c r="L51" s="136"/>
    </row>
    <row r="52" spans="2:12" s="92" customFormat="1" ht="15" customHeight="1" x14ac:dyDescent="0.2">
      <c r="B52" s="568" t="s">
        <v>1399</v>
      </c>
      <c r="C52" s="568" t="s">
        <v>1400</v>
      </c>
      <c r="D52" s="568">
        <v>4612</v>
      </c>
      <c r="E52" s="910"/>
      <c r="F52" s="136"/>
      <c r="G52" s="136"/>
      <c r="H52" s="136"/>
      <c r="I52" s="136"/>
      <c r="J52" s="136"/>
      <c r="K52" s="136"/>
      <c r="L52" s="136"/>
    </row>
    <row r="53" spans="2:12" s="92" customFormat="1" ht="15" customHeight="1" x14ac:dyDescent="0.2">
      <c r="B53" s="568" t="s">
        <v>1399</v>
      </c>
      <c r="C53" s="568" t="s">
        <v>1400</v>
      </c>
      <c r="D53" s="568">
        <v>4671</v>
      </c>
      <c r="E53" s="910"/>
      <c r="F53" s="136"/>
      <c r="G53" s="136"/>
      <c r="H53" s="136"/>
      <c r="I53" s="136"/>
      <c r="J53" s="136"/>
      <c r="K53" s="136"/>
      <c r="L53" s="136"/>
    </row>
    <row r="54" spans="2:12" s="92" customFormat="1" ht="15" customHeight="1" x14ac:dyDescent="0.2">
      <c r="B54" s="568" t="s">
        <v>1399</v>
      </c>
      <c r="C54" s="568" t="s">
        <v>1400</v>
      </c>
      <c r="D54" s="568">
        <v>6</v>
      </c>
      <c r="E54" s="910"/>
      <c r="F54" s="136"/>
      <c r="G54" s="136"/>
      <c r="H54" s="136"/>
      <c r="I54" s="136"/>
      <c r="J54" s="136"/>
      <c r="K54" s="136"/>
      <c r="L54" s="136"/>
    </row>
    <row r="55" spans="2:12" s="92" customFormat="1" ht="15" customHeight="1" x14ac:dyDescent="0.2">
      <c r="B55" s="568" t="s">
        <v>1399</v>
      </c>
      <c r="C55" s="568" t="s">
        <v>1400</v>
      </c>
      <c r="D55" s="568">
        <v>61</v>
      </c>
      <c r="E55" s="910"/>
      <c r="F55" s="136"/>
      <c r="G55" s="136"/>
      <c r="H55" s="136"/>
      <c r="I55" s="136"/>
      <c r="J55" s="136"/>
      <c r="K55" s="136"/>
      <c r="L55" s="136"/>
    </row>
    <row r="56" spans="2:12" s="92" customFormat="1" ht="15" customHeight="1" x14ac:dyDescent="0.2">
      <c r="B56" s="568" t="s">
        <v>1399</v>
      </c>
      <c r="C56" s="568" t="s">
        <v>1400</v>
      </c>
      <c r="D56" s="568">
        <v>610</v>
      </c>
      <c r="E56" s="910"/>
      <c r="F56" s="136"/>
      <c r="G56" s="136"/>
      <c r="H56" s="136"/>
      <c r="I56" s="136"/>
      <c r="J56" s="136"/>
      <c r="K56" s="136"/>
      <c r="L56" s="136"/>
    </row>
    <row r="57" spans="2:12" s="92" customFormat="1" ht="15" customHeight="1" x14ac:dyDescent="0.2">
      <c r="B57" s="568" t="s">
        <v>1399</v>
      </c>
      <c r="C57" s="568" t="s">
        <v>1400</v>
      </c>
      <c r="D57" s="568">
        <v>62</v>
      </c>
      <c r="E57" s="910"/>
      <c r="F57" s="136"/>
      <c r="G57" s="136"/>
      <c r="H57" s="136"/>
      <c r="I57" s="136"/>
      <c r="J57" s="136"/>
      <c r="K57" s="136"/>
      <c r="L57" s="136"/>
    </row>
    <row r="58" spans="2:12" s="92" customFormat="1" ht="15" customHeight="1" x14ac:dyDescent="0.2">
      <c r="B58" s="568" t="s">
        <v>1399</v>
      </c>
      <c r="C58" s="568" t="s">
        <v>1400</v>
      </c>
      <c r="D58" s="568">
        <v>620</v>
      </c>
      <c r="E58" s="909"/>
      <c r="F58" s="136"/>
      <c r="G58" s="136"/>
      <c r="H58" s="136"/>
      <c r="I58" s="136"/>
      <c r="J58" s="136"/>
      <c r="K58" s="136"/>
      <c r="L58" s="136"/>
    </row>
    <row r="59" spans="2:12" s="92" customFormat="1" ht="15" customHeight="1" x14ac:dyDescent="0.2">
      <c r="B59" s="569" t="s">
        <v>1402</v>
      </c>
      <c r="C59" s="568" t="s">
        <v>1403</v>
      </c>
      <c r="D59" s="568">
        <v>24</v>
      </c>
      <c r="E59" s="908" t="s">
        <v>1404</v>
      </c>
      <c r="F59" s="136"/>
      <c r="G59" s="136"/>
      <c r="H59" s="136"/>
      <c r="I59" s="136"/>
      <c r="J59" s="136"/>
      <c r="K59" s="136"/>
      <c r="L59" s="136"/>
    </row>
    <row r="60" spans="2:12" s="92" customFormat="1" ht="15" customHeight="1" x14ac:dyDescent="0.2">
      <c r="B60" s="569" t="s">
        <v>1402</v>
      </c>
      <c r="C60" s="568" t="s">
        <v>1403</v>
      </c>
      <c r="D60" s="568">
        <v>241</v>
      </c>
      <c r="E60" s="910"/>
      <c r="F60" s="136"/>
      <c r="G60" s="136"/>
      <c r="H60" s="136"/>
      <c r="I60" s="136"/>
      <c r="J60" s="136"/>
      <c r="K60" s="136"/>
      <c r="L60" s="136"/>
    </row>
    <row r="61" spans="2:12" s="92" customFormat="1" ht="15" customHeight="1" x14ac:dyDescent="0.2">
      <c r="B61" s="569" t="s">
        <v>1402</v>
      </c>
      <c r="C61" s="568" t="s">
        <v>1403</v>
      </c>
      <c r="D61" s="568">
        <v>2410</v>
      </c>
      <c r="E61" s="910"/>
      <c r="F61" s="136"/>
      <c r="G61" s="136"/>
      <c r="H61" s="136"/>
      <c r="I61" s="136"/>
      <c r="J61" s="136"/>
      <c r="K61" s="136"/>
      <c r="L61" s="136"/>
    </row>
    <row r="62" spans="2:12" s="92" customFormat="1" ht="15" customHeight="1" x14ac:dyDescent="0.2">
      <c r="B62" s="569" t="s">
        <v>1402</v>
      </c>
      <c r="C62" s="568" t="s">
        <v>1403</v>
      </c>
      <c r="D62" s="568">
        <v>242</v>
      </c>
      <c r="E62" s="910"/>
      <c r="F62" s="136"/>
      <c r="G62" s="136"/>
      <c r="H62" s="136"/>
      <c r="I62" s="136"/>
      <c r="J62" s="136"/>
      <c r="K62" s="136"/>
      <c r="L62" s="136"/>
    </row>
    <row r="63" spans="2:12" s="92" customFormat="1" ht="15" customHeight="1" x14ac:dyDescent="0.2">
      <c r="B63" s="569" t="s">
        <v>1402</v>
      </c>
      <c r="C63" s="568" t="s">
        <v>1403</v>
      </c>
      <c r="D63" s="568">
        <v>2420</v>
      </c>
      <c r="E63" s="910"/>
      <c r="F63" s="136"/>
      <c r="G63" s="136"/>
      <c r="H63" s="136"/>
      <c r="I63" s="136"/>
      <c r="J63" s="136"/>
      <c r="K63" s="136"/>
      <c r="L63" s="136"/>
    </row>
    <row r="64" spans="2:12" s="92" customFormat="1" ht="15" customHeight="1" x14ac:dyDescent="0.2">
      <c r="B64" s="569" t="s">
        <v>1402</v>
      </c>
      <c r="C64" s="568" t="s">
        <v>1403</v>
      </c>
      <c r="D64" s="568">
        <v>2434</v>
      </c>
      <c r="E64" s="910"/>
      <c r="F64" s="136"/>
      <c r="G64" s="136"/>
      <c r="H64" s="136"/>
      <c r="I64" s="136"/>
      <c r="J64" s="136"/>
      <c r="K64" s="136"/>
      <c r="L64" s="136"/>
    </row>
    <row r="65" spans="2:12" s="92" customFormat="1" ht="15" customHeight="1" x14ac:dyDescent="0.2">
      <c r="B65" s="569" t="s">
        <v>1402</v>
      </c>
      <c r="C65" s="568" t="s">
        <v>1403</v>
      </c>
      <c r="D65" s="568">
        <v>244</v>
      </c>
      <c r="E65" s="910"/>
      <c r="F65" s="136"/>
      <c r="G65" s="136"/>
      <c r="H65" s="136"/>
      <c r="I65" s="136"/>
      <c r="J65" s="136"/>
      <c r="K65" s="136"/>
      <c r="L65" s="136"/>
    </row>
    <row r="66" spans="2:12" s="92" customFormat="1" ht="15" customHeight="1" x14ac:dyDescent="0.2">
      <c r="B66" s="569" t="s">
        <v>1402</v>
      </c>
      <c r="C66" s="568" t="s">
        <v>1403</v>
      </c>
      <c r="D66" s="568">
        <v>2442</v>
      </c>
      <c r="E66" s="910"/>
      <c r="F66" s="136"/>
      <c r="G66" s="136"/>
      <c r="H66" s="136"/>
      <c r="I66" s="136"/>
      <c r="J66" s="136"/>
      <c r="K66" s="136"/>
      <c r="L66" s="136"/>
    </row>
    <row r="67" spans="2:12" s="92" customFormat="1" ht="15" customHeight="1" x14ac:dyDescent="0.2">
      <c r="B67" s="569" t="s">
        <v>1402</v>
      </c>
      <c r="C67" s="568" t="s">
        <v>1403</v>
      </c>
      <c r="D67" s="568">
        <v>2444</v>
      </c>
      <c r="E67" s="910"/>
      <c r="F67" s="136"/>
      <c r="G67" s="136"/>
      <c r="H67" s="136"/>
      <c r="I67" s="136"/>
      <c r="J67" s="136"/>
      <c r="K67" s="136"/>
      <c r="L67" s="136"/>
    </row>
    <row r="68" spans="2:12" s="92" customFormat="1" ht="15" customHeight="1" x14ac:dyDescent="0.2">
      <c r="B68" s="569" t="s">
        <v>1402</v>
      </c>
      <c r="C68" s="568" t="s">
        <v>1403</v>
      </c>
      <c r="D68" s="568">
        <v>2445</v>
      </c>
      <c r="E68" s="910"/>
      <c r="F68" s="136"/>
      <c r="G68" s="136"/>
      <c r="H68" s="136"/>
      <c r="I68" s="136"/>
      <c r="J68" s="136"/>
      <c r="K68" s="136"/>
      <c r="L68" s="136"/>
    </row>
    <row r="69" spans="2:12" s="92" customFormat="1" ht="15" customHeight="1" x14ac:dyDescent="0.2">
      <c r="B69" s="569" t="s">
        <v>1402</v>
      </c>
      <c r="C69" s="568" t="s">
        <v>1403</v>
      </c>
      <c r="D69" s="568">
        <v>245</v>
      </c>
      <c r="E69" s="910"/>
      <c r="F69" s="136"/>
      <c r="G69" s="136"/>
      <c r="H69" s="136"/>
      <c r="I69" s="136"/>
      <c r="J69" s="136"/>
      <c r="K69" s="136"/>
      <c r="L69" s="136"/>
    </row>
    <row r="70" spans="2:12" s="92" customFormat="1" ht="15" customHeight="1" x14ac:dyDescent="0.2">
      <c r="B70" s="569" t="s">
        <v>1402</v>
      </c>
      <c r="C70" s="568" t="s">
        <v>1403</v>
      </c>
      <c r="D70" s="568">
        <v>2451</v>
      </c>
      <c r="E70" s="910"/>
      <c r="F70" s="136"/>
      <c r="G70" s="136"/>
      <c r="H70" s="136"/>
      <c r="I70" s="136"/>
      <c r="J70" s="136"/>
      <c r="K70" s="136"/>
      <c r="L70" s="136"/>
    </row>
    <row r="71" spans="2:12" s="92" customFormat="1" ht="15" customHeight="1" x14ac:dyDescent="0.2">
      <c r="B71" s="569" t="s">
        <v>1402</v>
      </c>
      <c r="C71" s="568" t="s">
        <v>1403</v>
      </c>
      <c r="D71" s="568">
        <v>2452</v>
      </c>
      <c r="E71" s="910"/>
      <c r="F71" s="136"/>
      <c r="G71" s="136"/>
      <c r="H71" s="136"/>
      <c r="I71" s="136"/>
      <c r="J71" s="136"/>
      <c r="K71" s="136"/>
      <c r="L71" s="136"/>
    </row>
    <row r="72" spans="2:12" s="92" customFormat="1" ht="15" customHeight="1" x14ac:dyDescent="0.2">
      <c r="B72" s="569" t="s">
        <v>1402</v>
      </c>
      <c r="C72" s="568" t="s">
        <v>1403</v>
      </c>
      <c r="D72" s="568">
        <v>25</v>
      </c>
      <c r="E72" s="910"/>
      <c r="F72" s="136"/>
      <c r="G72" s="136"/>
      <c r="H72" s="136"/>
      <c r="I72" s="136"/>
      <c r="J72" s="136"/>
      <c r="K72" s="136"/>
      <c r="L72" s="136"/>
    </row>
    <row r="73" spans="2:12" s="92" customFormat="1" ht="15" customHeight="1" x14ac:dyDescent="0.2">
      <c r="B73" s="569" t="s">
        <v>1402</v>
      </c>
      <c r="C73" s="568" t="s">
        <v>1403</v>
      </c>
      <c r="D73" s="568">
        <v>251</v>
      </c>
      <c r="E73" s="910"/>
      <c r="F73" s="136"/>
      <c r="G73" s="136"/>
      <c r="H73" s="136"/>
      <c r="I73" s="136"/>
      <c r="J73" s="136"/>
      <c r="K73" s="136"/>
      <c r="L73" s="136"/>
    </row>
    <row r="74" spans="2:12" s="92" customFormat="1" ht="15" customHeight="1" x14ac:dyDescent="0.2">
      <c r="B74" s="569" t="s">
        <v>1402</v>
      </c>
      <c r="C74" s="568" t="s">
        <v>1403</v>
      </c>
      <c r="D74" s="568">
        <v>2511</v>
      </c>
      <c r="E74" s="910"/>
      <c r="F74" s="136"/>
      <c r="G74" s="136"/>
      <c r="H74" s="136"/>
      <c r="I74" s="136"/>
      <c r="J74" s="136"/>
      <c r="K74" s="136"/>
      <c r="L74" s="136"/>
    </row>
    <row r="75" spans="2:12" s="92" customFormat="1" ht="15" customHeight="1" x14ac:dyDescent="0.2">
      <c r="B75" s="569" t="s">
        <v>1402</v>
      </c>
      <c r="C75" s="568" t="s">
        <v>1403</v>
      </c>
      <c r="D75" s="568">
        <v>4672</v>
      </c>
      <c r="E75" s="910"/>
      <c r="F75" s="136"/>
      <c r="G75" s="136"/>
      <c r="H75" s="136"/>
      <c r="I75" s="136"/>
      <c r="J75" s="136"/>
      <c r="K75" s="136"/>
      <c r="L75" s="136"/>
    </row>
    <row r="76" spans="2:12" s="92" customFormat="1" ht="15" customHeight="1" x14ac:dyDescent="0.2">
      <c r="B76" s="569" t="s">
        <v>1402</v>
      </c>
      <c r="C76" s="568" t="s">
        <v>1405</v>
      </c>
      <c r="D76" s="568">
        <v>5</v>
      </c>
      <c r="E76" s="910"/>
      <c r="F76" s="136"/>
      <c r="G76" s="136"/>
      <c r="H76" s="136"/>
      <c r="I76" s="136"/>
      <c r="J76" s="136"/>
      <c r="K76" s="136"/>
      <c r="L76" s="136"/>
    </row>
    <row r="77" spans="2:12" s="92" customFormat="1" ht="15" customHeight="1" x14ac:dyDescent="0.2">
      <c r="B77" s="569" t="s">
        <v>1402</v>
      </c>
      <c r="C77" s="568" t="s">
        <v>1405</v>
      </c>
      <c r="D77" s="568">
        <v>51</v>
      </c>
      <c r="E77" s="910"/>
      <c r="F77" s="136"/>
      <c r="G77" s="136"/>
      <c r="H77" s="136"/>
      <c r="I77" s="136"/>
      <c r="J77" s="136"/>
      <c r="K77" s="136"/>
      <c r="L77" s="136"/>
    </row>
    <row r="78" spans="2:12" s="92" customFormat="1" ht="15" customHeight="1" x14ac:dyDescent="0.2">
      <c r="B78" s="569" t="s">
        <v>1402</v>
      </c>
      <c r="C78" s="568" t="s">
        <v>1405</v>
      </c>
      <c r="D78" s="568">
        <v>510</v>
      </c>
      <c r="E78" s="910"/>
      <c r="F78" s="136"/>
      <c r="G78" s="136"/>
      <c r="H78" s="136"/>
      <c r="I78" s="136"/>
      <c r="J78" s="136"/>
      <c r="K78" s="136"/>
      <c r="L78" s="136"/>
    </row>
    <row r="79" spans="2:12" s="92" customFormat="1" ht="15" customHeight="1" x14ac:dyDescent="0.2">
      <c r="B79" s="569" t="s">
        <v>1402</v>
      </c>
      <c r="C79" s="568" t="s">
        <v>1405</v>
      </c>
      <c r="D79" s="568">
        <v>52</v>
      </c>
      <c r="E79" s="910"/>
      <c r="F79" s="136"/>
      <c r="G79" s="136"/>
      <c r="H79" s="136"/>
      <c r="I79" s="136"/>
      <c r="J79" s="136"/>
      <c r="K79" s="136"/>
      <c r="L79" s="136"/>
    </row>
    <row r="80" spans="2:12" s="92" customFormat="1" ht="15" customHeight="1" x14ac:dyDescent="0.2">
      <c r="B80" s="569" t="s">
        <v>1402</v>
      </c>
      <c r="C80" s="568" t="s">
        <v>1405</v>
      </c>
      <c r="D80" s="568">
        <v>520</v>
      </c>
      <c r="E80" s="910"/>
      <c r="F80" s="136"/>
      <c r="G80" s="136"/>
      <c r="H80" s="136"/>
      <c r="I80" s="136"/>
      <c r="J80" s="136"/>
      <c r="K80" s="136"/>
      <c r="L80" s="136"/>
    </row>
    <row r="81" spans="2:12" s="92" customFormat="1" ht="15" customHeight="1" x14ac:dyDescent="0.2">
      <c r="B81" s="569" t="s">
        <v>1402</v>
      </c>
      <c r="C81" s="568" t="s">
        <v>1403</v>
      </c>
      <c r="D81" s="568">
        <v>7</v>
      </c>
      <c r="E81" s="910"/>
      <c r="F81" s="136"/>
      <c r="G81" s="136"/>
      <c r="H81" s="136"/>
      <c r="I81" s="136"/>
      <c r="J81" s="136"/>
      <c r="K81" s="136"/>
      <c r="L81" s="136"/>
    </row>
    <row r="82" spans="2:12" s="92" customFormat="1" ht="15" customHeight="1" x14ac:dyDescent="0.2">
      <c r="B82" s="569" t="s">
        <v>1402</v>
      </c>
      <c r="C82" s="568" t="s">
        <v>1403</v>
      </c>
      <c r="D82" s="568">
        <v>72</v>
      </c>
      <c r="E82" s="910"/>
      <c r="F82" s="136"/>
      <c r="G82" s="136"/>
      <c r="H82" s="136"/>
      <c r="I82" s="136"/>
      <c r="J82" s="136"/>
      <c r="K82" s="136"/>
      <c r="L82" s="136"/>
    </row>
    <row r="83" spans="2:12" s="92" customFormat="1" ht="15" customHeight="1" x14ac:dyDescent="0.2">
      <c r="B83" s="569" t="s">
        <v>1402</v>
      </c>
      <c r="C83" s="568" t="s">
        <v>1403</v>
      </c>
      <c r="D83" s="568">
        <v>729</v>
      </c>
      <c r="E83" s="909"/>
      <c r="F83" s="136"/>
      <c r="G83" s="136"/>
      <c r="H83" s="136"/>
      <c r="I83" s="136"/>
      <c r="J83" s="136"/>
      <c r="K83" s="136"/>
      <c r="L83" s="136"/>
    </row>
    <row r="84" spans="2:12" s="92" customFormat="1" ht="19.5" customHeight="1" x14ac:dyDescent="0.2">
      <c r="B84" s="568" t="s">
        <v>1399</v>
      </c>
      <c r="C84" s="568" t="s">
        <v>1405</v>
      </c>
      <c r="D84" s="568">
        <v>8</v>
      </c>
      <c r="E84" s="908" t="s">
        <v>1411</v>
      </c>
      <c r="F84" s="136"/>
      <c r="G84" s="136"/>
      <c r="H84" s="136"/>
      <c r="I84" s="136"/>
      <c r="J84" s="136"/>
      <c r="K84" s="136"/>
      <c r="L84" s="136"/>
    </row>
    <row r="85" spans="2:12" s="92" customFormat="1" ht="19.5" customHeight="1" x14ac:dyDescent="0.2">
      <c r="B85" s="568" t="s">
        <v>1399</v>
      </c>
      <c r="C85" s="568" t="s">
        <v>1405</v>
      </c>
      <c r="D85" s="568">
        <v>9</v>
      </c>
      <c r="E85" s="909"/>
      <c r="F85" s="136"/>
      <c r="G85" s="136"/>
      <c r="H85" s="136"/>
      <c r="I85" s="136"/>
      <c r="J85" s="136"/>
      <c r="K85" s="136"/>
      <c r="L85" s="136"/>
    </row>
    <row r="86" spans="2:12" s="92" customFormat="1" ht="15" customHeight="1" x14ac:dyDescent="0.2">
      <c r="B86" s="568" t="s">
        <v>1333</v>
      </c>
      <c r="C86" s="568" t="s">
        <v>1406</v>
      </c>
      <c r="D86" s="568">
        <v>235</v>
      </c>
      <c r="E86" s="908" t="s">
        <v>1404</v>
      </c>
      <c r="F86" s="136"/>
      <c r="G86" s="136"/>
      <c r="H86" s="136"/>
      <c r="I86" s="136"/>
      <c r="J86" s="136"/>
      <c r="K86" s="136"/>
      <c r="L86" s="136"/>
    </row>
    <row r="87" spans="2:12" s="92" customFormat="1" ht="15" customHeight="1" x14ac:dyDescent="0.2">
      <c r="B87" s="568" t="s">
        <v>1333</v>
      </c>
      <c r="C87" s="568" t="s">
        <v>1406</v>
      </c>
      <c r="D87" s="568">
        <v>2351</v>
      </c>
      <c r="E87" s="910"/>
      <c r="F87" s="136"/>
      <c r="G87" s="136"/>
      <c r="H87" s="136"/>
      <c r="I87" s="136"/>
      <c r="J87" s="136"/>
      <c r="K87" s="136"/>
      <c r="L87" s="136"/>
    </row>
    <row r="88" spans="2:12" s="92" customFormat="1" ht="15" customHeight="1" x14ac:dyDescent="0.2">
      <c r="B88" s="568" t="s">
        <v>1333</v>
      </c>
      <c r="C88" s="568" t="s">
        <v>1406</v>
      </c>
      <c r="D88" s="568">
        <v>2352</v>
      </c>
      <c r="E88" s="910"/>
      <c r="F88" s="136"/>
      <c r="G88" s="136"/>
      <c r="H88" s="136"/>
      <c r="I88" s="136"/>
      <c r="J88" s="136"/>
      <c r="K88" s="136"/>
      <c r="L88" s="136"/>
    </row>
    <row r="89" spans="2:12" s="92" customFormat="1" ht="15" customHeight="1" x14ac:dyDescent="0.2">
      <c r="B89" s="568" t="s">
        <v>1333</v>
      </c>
      <c r="C89" s="568" t="s">
        <v>1406</v>
      </c>
      <c r="D89" s="568">
        <v>236</v>
      </c>
      <c r="E89" s="910"/>
      <c r="F89" s="136"/>
      <c r="G89" s="136"/>
      <c r="H89" s="136"/>
      <c r="I89" s="136"/>
      <c r="J89" s="136"/>
      <c r="K89" s="136"/>
      <c r="L89" s="136"/>
    </row>
    <row r="90" spans="2:12" s="92" customFormat="1" ht="15" customHeight="1" x14ac:dyDescent="0.2">
      <c r="B90" s="568" t="s">
        <v>1333</v>
      </c>
      <c r="C90" s="568" t="s">
        <v>1406</v>
      </c>
      <c r="D90" s="568">
        <v>2361</v>
      </c>
      <c r="E90" s="910"/>
      <c r="F90" s="136"/>
      <c r="G90" s="136"/>
      <c r="H90" s="136"/>
      <c r="I90" s="136"/>
      <c r="J90" s="136"/>
      <c r="K90" s="136"/>
      <c r="L90" s="136"/>
    </row>
    <row r="91" spans="2:12" s="92" customFormat="1" ht="15" customHeight="1" x14ac:dyDescent="0.2">
      <c r="B91" s="568" t="s">
        <v>1333</v>
      </c>
      <c r="C91" s="568" t="s">
        <v>1406</v>
      </c>
      <c r="D91" s="568">
        <v>2363</v>
      </c>
      <c r="E91" s="910"/>
      <c r="F91" s="136"/>
      <c r="G91" s="136"/>
      <c r="H91" s="136"/>
      <c r="I91" s="136"/>
      <c r="J91" s="136"/>
      <c r="K91" s="136"/>
      <c r="L91" s="136"/>
    </row>
    <row r="92" spans="2:12" s="92" customFormat="1" ht="15" customHeight="1" x14ac:dyDescent="0.2">
      <c r="B92" s="568" t="s">
        <v>1333</v>
      </c>
      <c r="C92" s="568" t="s">
        <v>1406</v>
      </c>
      <c r="D92" s="568">
        <v>2364</v>
      </c>
      <c r="E92" s="910"/>
      <c r="F92" s="136"/>
      <c r="G92" s="136"/>
      <c r="H92" s="136"/>
      <c r="I92" s="136"/>
      <c r="J92" s="136"/>
      <c r="K92" s="136"/>
      <c r="L92" s="136"/>
    </row>
    <row r="93" spans="2:12" s="92" customFormat="1" ht="15" customHeight="1" x14ac:dyDescent="0.2">
      <c r="B93" s="568" t="s">
        <v>1333</v>
      </c>
      <c r="C93" s="568" t="s">
        <v>1406</v>
      </c>
      <c r="D93" s="568">
        <v>811</v>
      </c>
      <c r="E93" s="910"/>
      <c r="F93" s="136"/>
      <c r="G93" s="136"/>
      <c r="H93" s="136"/>
      <c r="I93" s="136"/>
      <c r="J93" s="136"/>
      <c r="K93" s="136"/>
      <c r="L93" s="136"/>
    </row>
    <row r="94" spans="2:12" s="92" customFormat="1" ht="15" customHeight="1" x14ac:dyDescent="0.2">
      <c r="B94" s="568" t="s">
        <v>1333</v>
      </c>
      <c r="C94" s="568" t="s">
        <v>1406</v>
      </c>
      <c r="D94" s="568">
        <v>89</v>
      </c>
      <c r="E94" s="909"/>
      <c r="F94" s="136"/>
      <c r="G94" s="136"/>
      <c r="H94" s="136"/>
      <c r="I94" s="136"/>
      <c r="J94" s="136"/>
      <c r="K94" s="136"/>
      <c r="L94" s="136"/>
    </row>
    <row r="95" spans="2:12" s="92" customFormat="1" ht="15" customHeight="1" x14ac:dyDescent="0.2">
      <c r="B95" s="568" t="s">
        <v>1331</v>
      </c>
      <c r="C95" s="568" t="s">
        <v>1407</v>
      </c>
      <c r="D95" s="568">
        <v>3030</v>
      </c>
      <c r="E95" s="908" t="s">
        <v>1408</v>
      </c>
      <c r="F95" s="136"/>
      <c r="G95" s="136"/>
      <c r="H95" s="136"/>
      <c r="I95" s="136"/>
      <c r="J95" s="136"/>
      <c r="K95" s="136"/>
      <c r="L95" s="136"/>
    </row>
    <row r="96" spans="2:12" s="92" customFormat="1" ht="15" customHeight="1" x14ac:dyDescent="0.2">
      <c r="B96" s="568" t="s">
        <v>1331</v>
      </c>
      <c r="C96" s="568" t="s">
        <v>1407</v>
      </c>
      <c r="D96" s="568">
        <v>3316</v>
      </c>
      <c r="E96" s="910"/>
      <c r="F96" s="136"/>
      <c r="G96" s="136"/>
      <c r="H96" s="136"/>
      <c r="I96" s="136"/>
      <c r="J96" s="136"/>
      <c r="K96" s="136"/>
      <c r="L96" s="136"/>
    </row>
    <row r="97" spans="2:12" s="92" customFormat="1" ht="15" customHeight="1" x14ac:dyDescent="0.2">
      <c r="B97" s="568" t="s">
        <v>1331</v>
      </c>
      <c r="C97" s="568" t="s">
        <v>1407</v>
      </c>
      <c r="D97" s="568">
        <v>511</v>
      </c>
      <c r="E97" s="910"/>
      <c r="F97" s="136"/>
      <c r="G97" s="136"/>
      <c r="H97" s="136"/>
      <c r="I97" s="136"/>
      <c r="J97" s="136"/>
      <c r="K97" s="136"/>
      <c r="L97" s="136"/>
    </row>
    <row r="98" spans="2:12" s="92" customFormat="1" ht="15" customHeight="1" x14ac:dyDescent="0.2">
      <c r="B98" s="568" t="s">
        <v>1331</v>
      </c>
      <c r="C98" s="568" t="s">
        <v>1407</v>
      </c>
      <c r="D98" s="568">
        <v>5110</v>
      </c>
      <c r="E98" s="910"/>
      <c r="F98" s="136"/>
      <c r="G98" s="136"/>
      <c r="H98" s="136"/>
      <c r="I98" s="136"/>
      <c r="J98" s="136"/>
      <c r="K98" s="136"/>
      <c r="L98" s="136"/>
    </row>
    <row r="99" spans="2:12" s="92" customFormat="1" ht="15" customHeight="1" x14ac:dyDescent="0.2">
      <c r="B99" s="568" t="s">
        <v>1331</v>
      </c>
      <c r="C99" s="568" t="s">
        <v>1407</v>
      </c>
      <c r="D99" s="568">
        <v>512</v>
      </c>
      <c r="E99" s="910"/>
      <c r="F99" s="136"/>
      <c r="G99" s="136"/>
      <c r="H99" s="136"/>
      <c r="I99" s="136"/>
      <c r="J99" s="136"/>
      <c r="K99" s="136"/>
      <c r="L99" s="136"/>
    </row>
    <row r="100" spans="2:12" s="92" customFormat="1" ht="15" customHeight="1" x14ac:dyDescent="0.2">
      <c r="B100" s="568" t="s">
        <v>1331</v>
      </c>
      <c r="C100" s="568" t="s">
        <v>1407</v>
      </c>
      <c r="D100" s="568">
        <v>5121</v>
      </c>
      <c r="E100" s="910"/>
      <c r="F100" s="136"/>
      <c r="G100" s="136"/>
      <c r="H100" s="136"/>
      <c r="I100" s="136"/>
      <c r="J100" s="136"/>
      <c r="K100" s="136"/>
      <c r="L100" s="136"/>
    </row>
    <row r="101" spans="2:12" s="92" customFormat="1" ht="15" customHeight="1" x14ac:dyDescent="0.2">
      <c r="B101" s="568" t="s">
        <v>1331</v>
      </c>
      <c r="C101" s="568" t="s">
        <v>1407</v>
      </c>
      <c r="D101" s="568">
        <v>5223</v>
      </c>
      <c r="E101" s="909"/>
      <c r="F101" s="136"/>
      <c r="G101" s="136"/>
      <c r="H101" s="136"/>
      <c r="I101" s="136"/>
      <c r="J101" s="136"/>
      <c r="K101" s="136"/>
      <c r="L101" s="136"/>
    </row>
    <row r="102" spans="2:12" s="92" customFormat="1" ht="15" customHeight="1" x14ac:dyDescent="0.2">
      <c r="B102" s="568" t="s">
        <v>1330</v>
      </c>
      <c r="C102" s="568" t="s">
        <v>1409</v>
      </c>
      <c r="D102" s="568">
        <v>2815</v>
      </c>
      <c r="E102" s="908" t="s">
        <v>1410</v>
      </c>
      <c r="F102" s="136"/>
      <c r="G102" s="136"/>
      <c r="H102" s="136"/>
      <c r="I102" s="136"/>
      <c r="J102" s="136"/>
      <c r="K102" s="136"/>
      <c r="L102" s="136"/>
    </row>
    <row r="103" spans="2:12" s="92" customFormat="1" ht="15" customHeight="1" x14ac:dyDescent="0.2">
      <c r="B103" s="568" t="s">
        <v>1330</v>
      </c>
      <c r="C103" s="568" t="s">
        <v>1409</v>
      </c>
      <c r="D103" s="568">
        <v>29</v>
      </c>
      <c r="E103" s="910"/>
      <c r="F103" s="136"/>
      <c r="G103" s="136"/>
      <c r="H103" s="136"/>
      <c r="I103" s="136"/>
      <c r="J103" s="136"/>
      <c r="K103" s="136"/>
      <c r="L103" s="136"/>
    </row>
    <row r="104" spans="2:12" s="92" customFormat="1" ht="15" customHeight="1" x14ac:dyDescent="0.2">
      <c r="B104" s="568" t="s">
        <v>1330</v>
      </c>
      <c r="C104" s="568" t="s">
        <v>1409</v>
      </c>
      <c r="D104" s="568">
        <v>291</v>
      </c>
      <c r="E104" s="910"/>
      <c r="F104" s="136"/>
      <c r="G104" s="136"/>
      <c r="H104" s="136"/>
      <c r="I104" s="136"/>
      <c r="J104" s="136"/>
      <c r="K104" s="136"/>
      <c r="L104" s="136"/>
    </row>
    <row r="105" spans="2:12" s="92" customFormat="1" ht="15" customHeight="1" x14ac:dyDescent="0.2">
      <c r="B105" s="568" t="s">
        <v>1330</v>
      </c>
      <c r="C105" s="568" t="s">
        <v>1409</v>
      </c>
      <c r="D105" s="568">
        <v>2910</v>
      </c>
      <c r="E105" s="910"/>
      <c r="F105" s="136"/>
      <c r="G105" s="136"/>
      <c r="H105" s="136"/>
      <c r="I105" s="136"/>
      <c r="J105" s="136"/>
      <c r="K105" s="136"/>
      <c r="L105" s="136"/>
    </row>
    <row r="106" spans="2:12" s="92" customFormat="1" ht="15" customHeight="1" x14ac:dyDescent="0.2">
      <c r="B106" s="568" t="s">
        <v>1330</v>
      </c>
      <c r="C106" s="568" t="s">
        <v>1409</v>
      </c>
      <c r="D106" s="568">
        <v>292</v>
      </c>
      <c r="E106" s="910"/>
      <c r="F106" s="136"/>
      <c r="G106" s="136"/>
      <c r="H106" s="136"/>
      <c r="I106" s="136"/>
      <c r="J106" s="136"/>
      <c r="K106" s="136"/>
      <c r="L106" s="136"/>
    </row>
    <row r="107" spans="2:12" s="92" customFormat="1" ht="15" customHeight="1" x14ac:dyDescent="0.2">
      <c r="B107" s="568" t="s">
        <v>1330</v>
      </c>
      <c r="C107" s="568" t="s">
        <v>1409</v>
      </c>
      <c r="D107" s="568">
        <v>2920</v>
      </c>
      <c r="E107" s="910"/>
      <c r="F107" s="136"/>
      <c r="G107" s="136"/>
      <c r="H107" s="136"/>
      <c r="I107" s="136"/>
      <c r="J107" s="136"/>
      <c r="K107" s="136"/>
      <c r="L107" s="136"/>
    </row>
    <row r="108" spans="2:12" s="92" customFormat="1" ht="15" customHeight="1" x14ac:dyDescent="0.2">
      <c r="B108" s="568" t="s">
        <v>1330</v>
      </c>
      <c r="C108" s="568" t="s">
        <v>1409</v>
      </c>
      <c r="D108" s="568">
        <v>293</v>
      </c>
      <c r="E108" s="910"/>
      <c r="F108" s="136"/>
      <c r="G108" s="136"/>
      <c r="H108" s="136"/>
      <c r="I108" s="136"/>
      <c r="J108" s="136"/>
      <c r="K108" s="136"/>
      <c r="L108" s="136"/>
    </row>
    <row r="109" spans="2:12" s="92" customFormat="1" ht="15" customHeight="1" x14ac:dyDescent="0.2">
      <c r="B109" s="568" t="s">
        <v>1330</v>
      </c>
      <c r="C109" s="568" t="s">
        <v>1409</v>
      </c>
      <c r="D109" s="568">
        <v>2932</v>
      </c>
      <c r="E109" s="909"/>
      <c r="F109" s="136"/>
      <c r="G109" s="136"/>
      <c r="H109" s="136"/>
      <c r="I109" s="136"/>
      <c r="J109" s="136"/>
      <c r="K109" s="136"/>
      <c r="L109" s="136"/>
    </row>
    <row r="110" spans="2:12" s="92" customFormat="1" ht="12.75" customHeight="1" x14ac:dyDescent="0.2">
      <c r="B110" s="570"/>
      <c r="C110" s="136"/>
      <c r="D110" s="136"/>
      <c r="E110" s="136"/>
      <c r="F110" s="136"/>
      <c r="G110" s="136"/>
      <c r="H110" s="136"/>
      <c r="I110" s="136"/>
      <c r="J110" s="136"/>
      <c r="K110" s="136"/>
      <c r="L110" s="136"/>
    </row>
    <row r="111" spans="2:12" ht="12.75" customHeight="1" x14ac:dyDescent="0.2">
      <c r="B111" s="570"/>
      <c r="C111" s="136"/>
      <c r="D111" s="136"/>
      <c r="E111" s="136"/>
      <c r="F111" s="136"/>
      <c r="G111" s="136"/>
      <c r="H111" s="136"/>
      <c r="I111" s="136"/>
      <c r="J111" s="136"/>
      <c r="K111" s="136"/>
      <c r="L111" s="136"/>
    </row>
    <row r="112" spans="2:12" ht="12.75" customHeight="1" x14ac:dyDescent="0.2">
      <c r="B112" s="571"/>
      <c r="C112" s="136"/>
      <c r="D112" s="136"/>
      <c r="E112" s="136"/>
      <c r="F112" s="136"/>
      <c r="G112" s="136"/>
      <c r="H112" s="136"/>
      <c r="I112" s="136"/>
      <c r="J112" s="136"/>
      <c r="K112" s="136"/>
      <c r="L112" s="136"/>
    </row>
    <row r="113" spans="2:13" ht="12.75" customHeight="1" x14ac:dyDescent="0.2">
      <c r="B113" s="571"/>
      <c r="C113" s="136"/>
      <c r="D113" s="136"/>
      <c r="E113" s="136"/>
      <c r="F113" s="136"/>
      <c r="G113" s="136"/>
      <c r="H113" s="136"/>
      <c r="I113" s="136"/>
      <c r="J113" s="136"/>
      <c r="K113" s="136"/>
      <c r="L113" s="136"/>
    </row>
    <row r="114" spans="2:13" ht="12.75" customHeight="1" x14ac:dyDescent="0.2">
      <c r="B114" s="570"/>
      <c r="C114" s="136"/>
      <c r="D114" s="136"/>
      <c r="E114" s="136"/>
      <c r="F114" s="136"/>
      <c r="G114" s="136"/>
      <c r="H114" s="136"/>
      <c r="I114" s="136"/>
      <c r="J114" s="136"/>
      <c r="K114" s="136"/>
      <c r="L114" s="136"/>
    </row>
    <row r="115" spans="2:13" ht="12.75" customHeight="1" x14ac:dyDescent="0.2">
      <c r="B115" s="570"/>
      <c r="C115" s="136"/>
      <c r="D115" s="136"/>
      <c r="E115" s="136"/>
      <c r="F115" s="136"/>
      <c r="G115" s="136"/>
      <c r="H115" s="136"/>
      <c r="I115" s="136"/>
      <c r="J115" s="136"/>
      <c r="K115" s="136"/>
      <c r="L115" s="136"/>
    </row>
    <row r="116" spans="2:13" ht="12.75" customHeight="1" x14ac:dyDescent="0.2">
      <c r="B116" s="572"/>
      <c r="C116" s="136"/>
      <c r="D116" s="136"/>
      <c r="E116" s="136"/>
      <c r="F116" s="136"/>
      <c r="G116" s="136"/>
      <c r="H116" s="136"/>
      <c r="I116" s="136"/>
      <c r="J116" s="136"/>
      <c r="K116" s="136"/>
      <c r="L116" s="136"/>
    </row>
    <row r="117" spans="2:13" ht="12.75" customHeight="1" x14ac:dyDescent="0.2">
      <c r="B117" s="572"/>
      <c r="C117" s="136"/>
      <c r="D117" s="136"/>
      <c r="E117" s="136"/>
      <c r="F117" s="136"/>
      <c r="G117" s="136"/>
      <c r="H117" s="136"/>
      <c r="I117" s="136"/>
      <c r="J117" s="136"/>
      <c r="K117" s="136"/>
      <c r="L117" s="136"/>
    </row>
    <row r="118" spans="2:13" ht="12.75" customHeight="1" x14ac:dyDescent="0.2">
      <c r="B118" s="572"/>
      <c r="C118" s="136"/>
      <c r="D118" s="136"/>
      <c r="E118" s="136"/>
      <c r="F118" s="136"/>
      <c r="G118" s="136"/>
      <c r="H118" s="136"/>
      <c r="I118" s="136"/>
      <c r="J118" s="136"/>
      <c r="K118" s="136"/>
      <c r="L118" s="136"/>
    </row>
    <row r="119" spans="2:13" ht="12.75" customHeight="1" x14ac:dyDescent="0.2">
      <c r="B119" s="573"/>
      <c r="C119" s="136"/>
      <c r="D119" s="136"/>
      <c r="E119" s="136"/>
      <c r="F119" s="136"/>
      <c r="G119" s="136"/>
      <c r="H119" s="136"/>
      <c r="I119" s="136"/>
      <c r="J119" s="136"/>
      <c r="K119" s="136"/>
      <c r="L119" s="136"/>
    </row>
    <row r="120" spans="2:13" ht="12.75" customHeight="1" x14ac:dyDescent="0.2">
      <c r="B120" s="574"/>
      <c r="C120" s="136"/>
      <c r="D120" s="136"/>
      <c r="E120" s="136"/>
      <c r="F120" s="136"/>
      <c r="G120" s="136"/>
      <c r="H120" s="136"/>
      <c r="I120" s="136"/>
      <c r="J120" s="136"/>
      <c r="K120" s="136"/>
      <c r="L120" s="136"/>
    </row>
    <row r="121" spans="2:13" ht="12.75" customHeight="1" x14ac:dyDescent="0.2">
      <c r="B121" s="575"/>
      <c r="C121" s="136"/>
      <c r="D121" s="136"/>
      <c r="E121" s="136"/>
      <c r="F121" s="136"/>
      <c r="G121" s="136"/>
      <c r="H121" s="136"/>
      <c r="I121" s="136"/>
      <c r="J121" s="136"/>
      <c r="K121" s="136"/>
      <c r="L121" s="136"/>
    </row>
    <row r="122" spans="2:13" x14ac:dyDescent="0.2">
      <c r="B122" s="573"/>
      <c r="C122" s="136"/>
      <c r="D122" s="136"/>
      <c r="E122" s="136"/>
      <c r="F122" s="136"/>
      <c r="G122" s="136"/>
      <c r="H122" s="136"/>
      <c r="I122" s="136"/>
      <c r="J122" s="136"/>
      <c r="K122" s="136"/>
      <c r="L122" s="136"/>
    </row>
    <row r="123" spans="2:13" x14ac:dyDescent="0.2">
      <c r="B123" s="576"/>
      <c r="C123" s="136"/>
      <c r="D123" s="136"/>
      <c r="E123" s="136"/>
      <c r="F123" s="136"/>
      <c r="G123" s="136"/>
      <c r="H123" s="136"/>
      <c r="I123" s="136"/>
      <c r="J123" s="136"/>
      <c r="K123" s="136"/>
      <c r="L123" s="136"/>
    </row>
    <row r="124" spans="2:13" x14ac:dyDescent="0.2">
      <c r="B124" s="577"/>
      <c r="C124" s="559"/>
      <c r="D124" s="560"/>
      <c r="E124" s="560"/>
      <c r="F124" s="560"/>
      <c r="G124" s="560"/>
      <c r="H124" s="559"/>
      <c r="I124" s="559"/>
      <c r="J124" s="559"/>
      <c r="K124" s="559"/>
      <c r="L124" s="559"/>
      <c r="M124" s="577"/>
    </row>
    <row r="127" spans="2:13" x14ac:dyDescent="0.2">
      <c r="B127" s="848"/>
      <c r="C127" s="848"/>
      <c r="D127" s="848"/>
      <c r="E127" s="848"/>
      <c r="F127" s="848"/>
      <c r="G127" s="848"/>
      <c r="H127" s="848"/>
    </row>
  </sheetData>
  <mergeCells count="14">
    <mergeCell ref="E21:E32"/>
    <mergeCell ref="E33:E42"/>
    <mergeCell ref="E43:E58"/>
    <mergeCell ref="E59:E83"/>
    <mergeCell ref="B2:H2"/>
    <mergeCell ref="B14:D14"/>
    <mergeCell ref="B16:D16"/>
    <mergeCell ref="C19:D19"/>
    <mergeCell ref="E19:E20"/>
    <mergeCell ref="E84:E85"/>
    <mergeCell ref="E86:E94"/>
    <mergeCell ref="E95:E101"/>
    <mergeCell ref="E102:E109"/>
    <mergeCell ref="B127:H127"/>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A1224-62A6-44CB-9CB4-C2465EB0379E}">
  <dimension ref="B1:I20"/>
  <sheetViews>
    <sheetView workbookViewId="0">
      <selection activeCell="C11" sqref="C11"/>
    </sheetView>
  </sheetViews>
  <sheetFormatPr defaultColWidth="9" defaultRowHeight="12.75" x14ac:dyDescent="0.2"/>
  <cols>
    <col min="1" max="1" width="3.625" style="14" customWidth="1"/>
    <col min="2" max="2" width="3.5" style="14" customWidth="1"/>
    <col min="3" max="3" width="65.625" style="14" customWidth="1"/>
    <col min="4" max="8" width="15.75" style="14" customWidth="1"/>
    <col min="9" max="16384" width="9" style="14"/>
  </cols>
  <sheetData>
    <row r="1" spans="2:9" ht="21" customHeight="1" x14ac:dyDescent="0.2"/>
    <row r="2" spans="2:9" ht="48" customHeight="1" x14ac:dyDescent="0.2">
      <c r="B2" s="849" t="s">
        <v>928</v>
      </c>
      <c r="C2" s="849"/>
      <c r="D2" s="849"/>
      <c r="E2" s="849" t="s">
        <v>1523</v>
      </c>
      <c r="F2" s="849"/>
      <c r="G2" s="849"/>
      <c r="H2" s="849" t="s">
        <v>1524</v>
      </c>
    </row>
    <row r="3" spans="2:9" ht="12.75" customHeight="1" x14ac:dyDescent="0.2">
      <c r="B3" s="140"/>
      <c r="C3" s="141"/>
      <c r="D3" s="850" t="s">
        <v>4</v>
      </c>
      <c r="E3" s="845" t="s">
        <v>904</v>
      </c>
      <c r="F3" s="845"/>
      <c r="G3" s="845"/>
      <c r="H3" s="845"/>
      <c r="I3" s="92"/>
    </row>
    <row r="4" spans="2:9" ht="24" x14ac:dyDescent="0.2">
      <c r="B4" s="141" t="s">
        <v>1489</v>
      </c>
      <c r="C4" s="141"/>
      <c r="D4" s="850"/>
      <c r="E4" s="131" t="s">
        <v>905</v>
      </c>
      <c r="F4" s="131" t="s">
        <v>929</v>
      </c>
      <c r="G4" s="131" t="s">
        <v>930</v>
      </c>
      <c r="H4" s="131" t="s">
        <v>931</v>
      </c>
      <c r="I4" s="92"/>
    </row>
    <row r="5" spans="2:9" s="92" customFormat="1" ht="15" customHeight="1" x14ac:dyDescent="0.2">
      <c r="B5" s="142">
        <v>1</v>
      </c>
      <c r="C5" s="135" t="s">
        <v>932</v>
      </c>
      <c r="D5" s="94">
        <v>185101</v>
      </c>
      <c r="E5" s="94">
        <v>120269</v>
      </c>
      <c r="F5" s="94"/>
      <c r="G5" s="94">
        <v>5687</v>
      </c>
      <c r="H5" s="94"/>
    </row>
    <row r="6" spans="2:9" s="92" customFormat="1" ht="15" customHeight="1" x14ac:dyDescent="0.2">
      <c r="B6" s="95">
        <v>2</v>
      </c>
      <c r="C6" s="96" t="s">
        <v>906</v>
      </c>
      <c r="D6" s="96"/>
      <c r="E6" s="97">
        <v>6784</v>
      </c>
      <c r="F6" s="97"/>
      <c r="G6" s="97">
        <v>4999</v>
      </c>
      <c r="H6" s="97"/>
    </row>
    <row r="7" spans="2:9" s="92" customFormat="1" ht="15" customHeight="1" x14ac:dyDescent="0.2">
      <c r="B7" s="143">
        <v>3</v>
      </c>
      <c r="C7" s="144" t="s">
        <v>907</v>
      </c>
      <c r="D7" s="144"/>
      <c r="E7" s="122">
        <f>+E6+E5</f>
        <v>127053</v>
      </c>
      <c r="F7" s="122"/>
      <c r="G7" s="122">
        <f>G5-G6</f>
        <v>688</v>
      </c>
      <c r="H7" s="122"/>
    </row>
    <row r="8" spans="2:9" s="92" customFormat="1" ht="15" customHeight="1" x14ac:dyDescent="0.2">
      <c r="B8" s="143">
        <v>4</v>
      </c>
      <c r="C8" s="144" t="s">
        <v>908</v>
      </c>
      <c r="D8" s="144"/>
      <c r="E8" s="122">
        <v>75353</v>
      </c>
      <c r="F8" s="122"/>
      <c r="G8" s="122"/>
      <c r="H8" s="145"/>
    </row>
    <row r="9" spans="2:9" s="92" customFormat="1" ht="15" customHeight="1" x14ac:dyDescent="0.2">
      <c r="B9" s="142">
        <v>5</v>
      </c>
      <c r="C9" s="146" t="s">
        <v>909</v>
      </c>
      <c r="D9" s="146"/>
      <c r="E9" s="94">
        <v>124</v>
      </c>
      <c r="F9" s="94"/>
      <c r="G9" s="94">
        <v>1349</v>
      </c>
      <c r="H9" s="134"/>
    </row>
    <row r="10" spans="2:9" s="92" customFormat="1" ht="15" customHeight="1" x14ac:dyDescent="0.2">
      <c r="B10" s="142">
        <v>6</v>
      </c>
      <c r="C10" s="147" t="s">
        <v>1525</v>
      </c>
      <c r="D10" s="147"/>
      <c r="E10" s="94"/>
      <c r="F10" s="94"/>
      <c r="G10" s="94"/>
      <c r="H10" s="134"/>
    </row>
    <row r="11" spans="2:9" s="92" customFormat="1" ht="15" customHeight="1" x14ac:dyDescent="0.2">
      <c r="B11" s="142">
        <v>7</v>
      </c>
      <c r="C11" s="146" t="s">
        <v>910</v>
      </c>
      <c r="D11" s="146"/>
      <c r="E11" s="94"/>
      <c r="F11" s="94"/>
      <c r="G11" s="94">
        <v>-9</v>
      </c>
      <c r="H11" s="134"/>
    </row>
    <row r="12" spans="2:9" s="92" customFormat="1" ht="15" customHeight="1" x14ac:dyDescent="0.2">
      <c r="B12" s="142">
        <v>8</v>
      </c>
      <c r="C12" s="146" t="s">
        <v>933</v>
      </c>
      <c r="D12" s="146"/>
      <c r="E12" s="94"/>
      <c r="F12" s="94"/>
      <c r="G12" s="94"/>
      <c r="H12" s="134"/>
    </row>
    <row r="13" spans="2:9" s="92" customFormat="1" ht="15" customHeight="1" x14ac:dyDescent="0.2">
      <c r="B13" s="142">
        <v>9</v>
      </c>
      <c r="C13" s="146" t="s">
        <v>934</v>
      </c>
      <c r="D13" s="146"/>
      <c r="E13" s="94"/>
      <c r="F13" s="94"/>
      <c r="G13" s="94"/>
      <c r="H13" s="134"/>
    </row>
    <row r="14" spans="2:9" s="92" customFormat="1" ht="15" customHeight="1" x14ac:dyDescent="0.2">
      <c r="B14" s="142">
        <v>10</v>
      </c>
      <c r="C14" s="146" t="s">
        <v>935</v>
      </c>
      <c r="D14" s="146"/>
      <c r="E14" s="94"/>
      <c r="F14" s="94"/>
      <c r="G14" s="94"/>
      <c r="H14" s="134"/>
    </row>
    <row r="15" spans="2:9" s="92" customFormat="1" ht="15" customHeight="1" x14ac:dyDescent="0.2">
      <c r="B15" s="142">
        <v>11</v>
      </c>
      <c r="C15" s="146" t="s">
        <v>936</v>
      </c>
      <c r="D15" s="135"/>
      <c r="E15" s="94"/>
      <c r="F15" s="94"/>
      <c r="G15" s="94"/>
      <c r="H15" s="134"/>
    </row>
    <row r="16" spans="2:9" s="92" customFormat="1" ht="15" customHeight="1" x14ac:dyDescent="0.2">
      <c r="B16" s="148">
        <v>12</v>
      </c>
      <c r="C16" s="121" t="s">
        <v>911</v>
      </c>
      <c r="D16" s="121"/>
      <c r="E16" s="123">
        <f>SUM(E7:E15)</f>
        <v>202530</v>
      </c>
      <c r="F16" s="123"/>
      <c r="G16" s="123">
        <f>SUM(G7:G15)</f>
        <v>2028</v>
      </c>
      <c r="H16" s="123"/>
    </row>
    <row r="17" spans="2:9" s="92" customFormat="1" ht="13.5" customHeight="1" x14ac:dyDescent="0.2"/>
    <row r="18" spans="2:9" x14ac:dyDescent="0.2">
      <c r="B18" s="92"/>
      <c r="C18" s="848" t="s">
        <v>1150</v>
      </c>
      <c r="D18" s="848"/>
      <c r="E18" s="848"/>
      <c r="F18" s="848"/>
      <c r="G18" s="848"/>
      <c r="H18" s="848"/>
      <c r="I18" s="848"/>
    </row>
    <row r="20" spans="2:9" x14ac:dyDescent="0.2">
      <c r="E20" s="149"/>
      <c r="F20" s="149"/>
      <c r="G20" s="149"/>
    </row>
  </sheetData>
  <mergeCells count="4">
    <mergeCell ref="B2:H2"/>
    <mergeCell ref="E3:H3"/>
    <mergeCell ref="D3:D4"/>
    <mergeCell ref="C18:I18"/>
  </mergeCells>
  <pageMargins left="0.7" right="0.7" top="0.75" bottom="0.75" header="0.3" footer="0.3"/>
  <pageSetup paperSize="9" orientation="portrait" r:id="rId1"/>
  <ignoredErrors>
    <ignoredError sqref="G16"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0A36-A892-42D4-AC3E-E5C88E050675}">
  <dimension ref="A1:L63"/>
  <sheetViews>
    <sheetView workbookViewId="0">
      <selection activeCell="B13" sqref="B13"/>
    </sheetView>
  </sheetViews>
  <sheetFormatPr defaultColWidth="9" defaultRowHeight="12.75" x14ac:dyDescent="0.2"/>
  <cols>
    <col min="1" max="1" width="3.625" style="14" customWidth="1"/>
    <col min="2" max="2" width="28.875" style="14" customWidth="1"/>
    <col min="3" max="3" width="27.375" style="14" customWidth="1"/>
    <col min="4" max="4" width="16.5" style="14" customWidth="1"/>
    <col min="5" max="5" width="10.5" style="14" customWidth="1"/>
    <col min="6" max="7" width="16.375" style="14" customWidth="1"/>
    <col min="8" max="8" width="13.25" style="14" customWidth="1"/>
    <col min="9" max="9" width="22.625" style="14" customWidth="1"/>
    <col min="10" max="16384" width="9" style="14"/>
  </cols>
  <sheetData>
    <row r="1" spans="1:11" ht="21" customHeight="1" x14ac:dyDescent="0.35">
      <c r="A1" s="127"/>
    </row>
    <row r="2" spans="1:11" ht="48" customHeight="1" x14ac:dyDescent="0.2">
      <c r="B2" s="846" t="s">
        <v>1340</v>
      </c>
      <c r="C2" s="846"/>
      <c r="D2" s="846"/>
      <c r="E2" s="846"/>
      <c r="F2" s="846"/>
      <c r="G2" s="846"/>
    </row>
    <row r="3" spans="1:11" s="92" customFormat="1" ht="15" customHeight="1" x14ac:dyDescent="0.2">
      <c r="A3" s="236"/>
      <c r="B3" s="578" t="s">
        <v>1489</v>
      </c>
      <c r="C3" s="578"/>
      <c r="D3" s="578"/>
      <c r="E3" s="578"/>
      <c r="F3" s="578"/>
      <c r="G3" s="578"/>
    </row>
    <row r="4" spans="1:11" s="92" customFormat="1" ht="36" x14ac:dyDescent="0.2">
      <c r="B4" s="578" t="s">
        <v>1341</v>
      </c>
      <c r="C4" s="578" t="s">
        <v>1342</v>
      </c>
      <c r="D4" s="578" t="s">
        <v>1235</v>
      </c>
      <c r="E4" s="578" t="s">
        <v>1343</v>
      </c>
      <c r="F4" s="578" t="s">
        <v>1344</v>
      </c>
      <c r="G4" s="578" t="s">
        <v>1338</v>
      </c>
    </row>
    <row r="5" spans="1:11" s="92" customFormat="1" ht="15" customHeight="1" x14ac:dyDescent="0.2">
      <c r="B5" s="579">
        <v>0</v>
      </c>
      <c r="C5" s="136">
        <v>0</v>
      </c>
      <c r="D5" s="136">
        <v>0</v>
      </c>
      <c r="E5" s="136">
        <v>0</v>
      </c>
      <c r="F5" s="136">
        <v>0</v>
      </c>
      <c r="G5" s="136">
        <v>0</v>
      </c>
    </row>
    <row r="6" spans="1:11" s="92" customFormat="1" ht="15" customHeight="1" x14ac:dyDescent="0.2">
      <c r="B6" s="194"/>
      <c r="C6" s="136"/>
      <c r="D6" s="136"/>
      <c r="E6" s="136"/>
      <c r="F6" s="136"/>
      <c r="G6" s="136"/>
    </row>
    <row r="7" spans="1:11" s="92" customFormat="1" ht="15" customHeight="1" x14ac:dyDescent="0.2">
      <c r="B7" s="92" t="s">
        <v>1345</v>
      </c>
      <c r="C7" s="136"/>
      <c r="D7" s="136"/>
      <c r="E7" s="136"/>
      <c r="F7" s="136"/>
      <c r="G7" s="136"/>
    </row>
    <row r="8" spans="1:11" s="92" customFormat="1" ht="15" customHeight="1" x14ac:dyDescent="0.2">
      <c r="B8" s="580"/>
      <c r="C8" s="136"/>
      <c r="D8" s="136"/>
      <c r="E8" s="136"/>
      <c r="F8" s="136"/>
      <c r="G8" s="136"/>
    </row>
    <row r="9" spans="1:11" s="92" customFormat="1" ht="37.5" customHeight="1" x14ac:dyDescent="0.2">
      <c r="B9" s="916" t="s">
        <v>1528</v>
      </c>
      <c r="C9" s="916"/>
      <c r="D9" s="916"/>
      <c r="E9" s="136"/>
      <c r="F9" s="136"/>
      <c r="G9" s="136"/>
    </row>
    <row r="10" spans="1:11" s="92" customFormat="1" ht="12.75" customHeight="1" x14ac:dyDescent="0.2">
      <c r="B10" s="580"/>
      <c r="C10" s="136"/>
      <c r="D10" s="136"/>
      <c r="E10" s="136"/>
      <c r="F10" s="136"/>
      <c r="G10" s="136"/>
    </row>
    <row r="11" spans="1:11" s="92" customFormat="1" ht="12.75" customHeight="1" x14ac:dyDescent="0.2">
      <c r="B11" s="580"/>
      <c r="C11" s="136"/>
      <c r="D11" s="136"/>
      <c r="E11" s="136"/>
      <c r="F11" s="136"/>
      <c r="G11" s="136"/>
    </row>
    <row r="12" spans="1:11" s="92" customFormat="1" ht="12.75" customHeight="1" x14ac:dyDescent="0.2">
      <c r="B12" s="580"/>
      <c r="C12" s="136"/>
      <c r="D12" s="136"/>
      <c r="E12" s="136"/>
      <c r="F12" s="136"/>
      <c r="G12" s="136"/>
    </row>
    <row r="13" spans="1:11" s="92" customFormat="1" ht="12" x14ac:dyDescent="0.2">
      <c r="B13" s="580"/>
      <c r="C13" s="136"/>
      <c r="D13" s="136"/>
      <c r="E13" s="136"/>
      <c r="F13" s="136"/>
      <c r="G13" s="136"/>
      <c r="H13" s="136"/>
      <c r="I13" s="136"/>
      <c r="J13" s="136"/>
      <c r="K13" s="136"/>
    </row>
    <row r="14" spans="1:11" s="92" customFormat="1" ht="12" x14ac:dyDescent="0.2">
      <c r="B14" s="536"/>
      <c r="C14" s="136"/>
      <c r="D14" s="136"/>
      <c r="E14" s="136"/>
      <c r="F14" s="136"/>
      <c r="G14" s="136"/>
      <c r="H14" s="136"/>
      <c r="I14" s="136"/>
      <c r="J14" s="136"/>
      <c r="K14" s="136"/>
    </row>
    <row r="15" spans="1:11" s="173" customFormat="1" ht="12" x14ac:dyDescent="0.2">
      <c r="B15" s="537"/>
      <c r="C15" s="136"/>
      <c r="D15" s="136"/>
      <c r="E15" s="136"/>
      <c r="F15" s="136"/>
      <c r="G15" s="136"/>
      <c r="H15" s="136"/>
      <c r="I15" s="136"/>
      <c r="J15" s="136"/>
      <c r="K15" s="136"/>
    </row>
    <row r="16" spans="1:11" s="173" customFormat="1" ht="12" x14ac:dyDescent="0.2">
      <c r="B16" s="537"/>
      <c r="C16" s="136"/>
      <c r="D16" s="136"/>
      <c r="E16" s="136"/>
      <c r="F16" s="136"/>
      <c r="G16" s="136"/>
      <c r="H16" s="136"/>
      <c r="I16" s="136"/>
      <c r="J16" s="136"/>
      <c r="K16" s="136"/>
    </row>
    <row r="17" spans="2:11" s="173" customFormat="1" ht="12" x14ac:dyDescent="0.2">
      <c r="B17" s="537"/>
      <c r="C17" s="136"/>
      <c r="D17" s="136"/>
      <c r="E17" s="136"/>
      <c r="F17" s="136"/>
      <c r="G17" s="136"/>
      <c r="H17" s="136"/>
      <c r="I17" s="136"/>
      <c r="J17" s="136"/>
      <c r="K17" s="136"/>
    </row>
    <row r="18" spans="2:11" s="11" customFormat="1" x14ac:dyDescent="0.2">
      <c r="B18" s="537"/>
      <c r="C18" s="136"/>
      <c r="D18" s="136"/>
      <c r="E18" s="136"/>
      <c r="F18" s="136"/>
      <c r="G18" s="136"/>
      <c r="H18" s="136"/>
      <c r="I18" s="136"/>
      <c r="J18" s="136"/>
      <c r="K18" s="136"/>
    </row>
    <row r="19" spans="2:11" s="11" customFormat="1" x14ac:dyDescent="0.2">
      <c r="B19" s="537"/>
      <c r="C19" s="136"/>
      <c r="D19" s="136"/>
      <c r="E19" s="136"/>
      <c r="F19" s="136"/>
      <c r="G19" s="136"/>
      <c r="H19" s="136"/>
      <c r="I19" s="136"/>
      <c r="J19" s="136"/>
      <c r="K19" s="136"/>
    </row>
    <row r="20" spans="2:11" s="11" customFormat="1" x14ac:dyDescent="0.2">
      <c r="B20" s="552"/>
      <c r="C20" s="136"/>
      <c r="D20" s="136"/>
      <c r="E20" s="136"/>
      <c r="F20" s="136"/>
      <c r="G20" s="136"/>
      <c r="H20" s="136"/>
      <c r="I20" s="136"/>
      <c r="J20" s="136"/>
      <c r="K20" s="136"/>
    </row>
    <row r="21" spans="2:11" s="11" customFormat="1" x14ac:dyDescent="0.2">
      <c r="B21" s="552"/>
      <c r="C21" s="136"/>
      <c r="D21" s="136"/>
      <c r="E21" s="136"/>
      <c r="F21" s="136"/>
      <c r="G21" s="136"/>
      <c r="H21" s="136"/>
      <c r="I21" s="136"/>
      <c r="J21" s="136"/>
      <c r="K21" s="136"/>
    </row>
    <row r="22" spans="2:11" s="11" customFormat="1" x14ac:dyDescent="0.2">
      <c r="B22" s="552"/>
      <c r="C22" s="136"/>
      <c r="D22" s="136"/>
      <c r="E22" s="136"/>
      <c r="F22" s="136"/>
      <c r="G22" s="136"/>
      <c r="H22" s="136"/>
      <c r="I22" s="136"/>
      <c r="J22" s="136"/>
      <c r="K22" s="136"/>
    </row>
    <row r="23" spans="2:11" s="11" customFormat="1" x14ac:dyDescent="0.2">
      <c r="B23" s="552"/>
      <c r="C23" s="136"/>
      <c r="D23" s="136"/>
      <c r="E23" s="136"/>
      <c r="F23" s="136"/>
      <c r="G23" s="136"/>
      <c r="H23" s="136"/>
      <c r="I23" s="136"/>
      <c r="J23" s="136"/>
      <c r="K23" s="136"/>
    </row>
    <row r="24" spans="2:11" s="11" customFormat="1" x14ac:dyDescent="0.2">
      <c r="B24" s="552"/>
      <c r="C24" s="136"/>
      <c r="D24" s="136"/>
      <c r="E24" s="136"/>
      <c r="F24" s="136"/>
      <c r="G24" s="136"/>
      <c r="H24" s="136"/>
      <c r="I24" s="136"/>
      <c r="J24" s="136"/>
      <c r="K24" s="136"/>
    </row>
    <row r="25" spans="2:11" s="11" customFormat="1" x14ac:dyDescent="0.2">
      <c r="B25" s="552"/>
      <c r="C25" s="136"/>
      <c r="D25" s="136"/>
      <c r="E25" s="136"/>
      <c r="F25" s="136"/>
      <c r="G25" s="136"/>
      <c r="H25" s="136"/>
      <c r="I25" s="136"/>
      <c r="J25" s="136"/>
      <c r="K25" s="136"/>
    </row>
    <row r="26" spans="2:11" s="11" customFormat="1" x14ac:dyDescent="0.2">
      <c r="B26" s="552"/>
      <c r="C26" s="136"/>
      <c r="D26" s="136"/>
      <c r="E26" s="136"/>
      <c r="F26" s="136"/>
      <c r="G26" s="136"/>
      <c r="H26" s="136"/>
      <c r="I26" s="136"/>
      <c r="J26" s="136"/>
      <c r="K26" s="136"/>
    </row>
    <row r="27" spans="2:11" s="11" customFormat="1" x14ac:dyDescent="0.2">
      <c r="B27" s="552"/>
      <c r="C27" s="136"/>
      <c r="D27" s="136"/>
      <c r="E27" s="136"/>
      <c r="F27" s="136"/>
      <c r="G27" s="136"/>
      <c r="H27" s="136"/>
      <c r="I27" s="136"/>
      <c r="J27" s="136"/>
      <c r="K27" s="136"/>
    </row>
    <row r="28" spans="2:11" s="11" customFormat="1" x14ac:dyDescent="0.2">
      <c r="B28" s="552"/>
      <c r="C28" s="136"/>
      <c r="D28" s="136"/>
      <c r="E28" s="136"/>
      <c r="F28" s="136"/>
      <c r="G28" s="136"/>
      <c r="H28" s="136"/>
      <c r="I28" s="136"/>
      <c r="J28" s="136"/>
      <c r="K28" s="136"/>
    </row>
    <row r="29" spans="2:11" s="11" customFormat="1" x14ac:dyDescent="0.2">
      <c r="B29" s="552"/>
      <c r="C29" s="136"/>
      <c r="D29" s="136"/>
      <c r="E29" s="136"/>
      <c r="F29" s="136"/>
      <c r="G29" s="136"/>
      <c r="H29" s="136"/>
      <c r="I29" s="136"/>
      <c r="J29" s="136"/>
      <c r="K29" s="136"/>
    </row>
    <row r="30" spans="2:11" s="11" customFormat="1" x14ac:dyDescent="0.2">
      <c r="B30" s="552"/>
      <c r="C30" s="136"/>
      <c r="D30" s="136"/>
      <c r="E30" s="136"/>
      <c r="F30" s="136"/>
      <c r="G30" s="136"/>
      <c r="H30" s="136"/>
      <c r="I30" s="136"/>
      <c r="J30" s="136"/>
      <c r="K30" s="136"/>
    </row>
    <row r="31" spans="2:11" s="11" customFormat="1" x14ac:dyDescent="0.2">
      <c r="B31" s="552"/>
      <c r="C31" s="136"/>
      <c r="D31" s="136"/>
      <c r="E31" s="136"/>
      <c r="F31" s="136"/>
      <c r="G31" s="136"/>
      <c r="H31" s="136"/>
      <c r="I31" s="136"/>
      <c r="J31" s="136"/>
      <c r="K31" s="136"/>
    </row>
    <row r="32" spans="2:11" s="11" customFormat="1" x14ac:dyDescent="0.2">
      <c r="B32" s="552"/>
      <c r="C32" s="136"/>
      <c r="D32" s="136"/>
      <c r="E32" s="136"/>
      <c r="F32" s="136"/>
      <c r="G32" s="136"/>
      <c r="H32" s="136"/>
      <c r="I32" s="136"/>
      <c r="J32" s="136"/>
      <c r="K32" s="136"/>
    </row>
    <row r="33" spans="2:11" s="11" customFormat="1" x14ac:dyDescent="0.2">
      <c r="B33" s="552"/>
      <c r="C33" s="136"/>
      <c r="D33" s="136"/>
      <c r="E33" s="136"/>
      <c r="F33" s="136"/>
      <c r="G33" s="136"/>
      <c r="H33" s="136"/>
      <c r="I33" s="136"/>
      <c r="J33" s="136"/>
      <c r="K33" s="136"/>
    </row>
    <row r="34" spans="2:11" s="11" customFormat="1" x14ac:dyDescent="0.2">
      <c r="B34" s="552"/>
      <c r="C34" s="136"/>
      <c r="D34" s="136"/>
      <c r="E34" s="136"/>
      <c r="F34" s="136"/>
      <c r="G34" s="136"/>
      <c r="H34" s="136"/>
      <c r="I34" s="136"/>
      <c r="J34" s="136"/>
      <c r="K34" s="136"/>
    </row>
    <row r="35" spans="2:11" s="11" customFormat="1" x14ac:dyDescent="0.2">
      <c r="B35" s="552"/>
      <c r="C35" s="136"/>
      <c r="D35" s="136"/>
      <c r="E35" s="136"/>
      <c r="F35" s="136"/>
      <c r="G35" s="136"/>
      <c r="H35" s="136"/>
      <c r="I35" s="136"/>
      <c r="J35" s="136"/>
      <c r="K35" s="136"/>
    </row>
    <row r="36" spans="2:11" s="11" customFormat="1" x14ac:dyDescent="0.2">
      <c r="B36" s="552"/>
      <c r="C36" s="136"/>
      <c r="D36" s="136"/>
      <c r="E36" s="136"/>
      <c r="F36" s="136"/>
      <c r="G36" s="136"/>
      <c r="H36" s="136"/>
      <c r="I36" s="136"/>
      <c r="J36" s="136"/>
      <c r="K36" s="136"/>
    </row>
    <row r="37" spans="2:11" s="11" customFormat="1" x14ac:dyDescent="0.2">
      <c r="B37" s="552"/>
      <c r="C37" s="136"/>
      <c r="D37" s="136"/>
      <c r="E37" s="136"/>
      <c r="F37" s="136"/>
      <c r="G37" s="136"/>
      <c r="H37" s="136"/>
      <c r="I37" s="136"/>
      <c r="J37" s="136"/>
      <c r="K37" s="136"/>
    </row>
    <row r="38" spans="2:11" s="11" customFormat="1" x14ac:dyDescent="0.2">
      <c r="B38" s="553"/>
      <c r="C38" s="136"/>
      <c r="D38" s="136"/>
      <c r="E38" s="136"/>
      <c r="F38" s="136"/>
      <c r="G38" s="136"/>
      <c r="H38" s="136"/>
      <c r="I38" s="136"/>
      <c r="J38" s="136"/>
      <c r="K38" s="136"/>
    </row>
    <row r="39" spans="2:11" s="11" customFormat="1" ht="12.75" customHeight="1" x14ac:dyDescent="0.2">
      <c r="B39" s="554"/>
      <c r="C39" s="136"/>
      <c r="D39" s="136"/>
      <c r="E39" s="136"/>
      <c r="F39" s="136"/>
      <c r="G39" s="136"/>
      <c r="H39" s="136"/>
      <c r="I39" s="136"/>
      <c r="J39" s="136"/>
      <c r="K39" s="136"/>
    </row>
    <row r="40" spans="2:11" s="11" customFormat="1" ht="12.75" customHeight="1" x14ac:dyDescent="0.2">
      <c r="B40" s="554"/>
      <c r="C40" s="136"/>
      <c r="D40" s="136"/>
      <c r="E40" s="136"/>
      <c r="F40" s="136"/>
      <c r="G40" s="136"/>
      <c r="H40" s="136"/>
      <c r="I40" s="136"/>
      <c r="J40" s="136"/>
      <c r="K40" s="136"/>
    </row>
    <row r="41" spans="2:11" s="11" customFormat="1" ht="12.75" customHeight="1" x14ac:dyDescent="0.2">
      <c r="B41" s="554"/>
      <c r="C41" s="136"/>
      <c r="D41" s="136"/>
      <c r="E41" s="136"/>
      <c r="F41" s="136"/>
      <c r="G41" s="136"/>
      <c r="H41" s="136"/>
      <c r="I41" s="136"/>
      <c r="J41" s="136"/>
      <c r="K41" s="136"/>
    </row>
    <row r="42" spans="2:11" s="11" customFormat="1" ht="12.75" customHeight="1" x14ac:dyDescent="0.2">
      <c r="B42" s="554"/>
      <c r="C42" s="136"/>
      <c r="D42" s="136"/>
      <c r="E42" s="136"/>
      <c r="F42" s="136"/>
      <c r="G42" s="136"/>
      <c r="H42" s="136"/>
      <c r="I42" s="136"/>
      <c r="J42" s="136"/>
      <c r="K42" s="136"/>
    </row>
    <row r="43" spans="2:11" s="11" customFormat="1" ht="12.75" customHeight="1" x14ac:dyDescent="0.2">
      <c r="B43" s="553"/>
      <c r="C43" s="136"/>
      <c r="D43" s="136"/>
      <c r="E43" s="136"/>
      <c r="F43" s="136"/>
      <c r="G43" s="136"/>
      <c r="H43" s="136"/>
      <c r="I43" s="136"/>
      <c r="J43" s="136"/>
      <c r="K43" s="136"/>
    </row>
    <row r="44" spans="2:11" s="11" customFormat="1" ht="12.75" customHeight="1" x14ac:dyDescent="0.2">
      <c r="B44" s="553"/>
      <c r="C44" s="136"/>
      <c r="D44" s="136"/>
      <c r="E44" s="136"/>
      <c r="F44" s="136"/>
      <c r="G44" s="136"/>
      <c r="H44" s="136"/>
      <c r="I44" s="136"/>
      <c r="J44" s="136"/>
      <c r="K44" s="136"/>
    </row>
    <row r="45" spans="2:11" s="11" customFormat="1" ht="12.75" customHeight="1" x14ac:dyDescent="0.2">
      <c r="B45" s="554"/>
      <c r="C45" s="136"/>
      <c r="D45" s="136"/>
      <c r="E45" s="136"/>
      <c r="F45" s="136"/>
      <c r="G45" s="136"/>
      <c r="H45" s="136"/>
      <c r="I45" s="136"/>
      <c r="J45" s="136"/>
      <c r="K45" s="136"/>
    </row>
    <row r="46" spans="2:11" s="11" customFormat="1" ht="12.75" customHeight="1" x14ac:dyDescent="0.2">
      <c r="B46" s="554"/>
      <c r="C46" s="136"/>
      <c r="D46" s="136"/>
      <c r="E46" s="136"/>
      <c r="F46" s="136"/>
      <c r="G46" s="136"/>
      <c r="H46" s="136"/>
      <c r="I46" s="136"/>
      <c r="J46" s="136"/>
      <c r="K46" s="136"/>
    </row>
    <row r="47" spans="2:11" s="11" customFormat="1" ht="12.75" customHeight="1" x14ac:dyDescent="0.2">
      <c r="B47" s="554"/>
      <c r="C47" s="136"/>
      <c r="D47" s="136"/>
      <c r="E47" s="136"/>
      <c r="F47" s="136"/>
      <c r="G47" s="136"/>
      <c r="H47" s="136"/>
      <c r="I47" s="136"/>
      <c r="J47" s="136"/>
      <c r="K47" s="136"/>
    </row>
    <row r="48" spans="2:11" s="11" customFormat="1" ht="12.75" customHeight="1" x14ac:dyDescent="0.2">
      <c r="B48" s="553"/>
      <c r="C48" s="136"/>
      <c r="D48" s="136"/>
      <c r="E48" s="136"/>
      <c r="F48" s="136"/>
      <c r="G48" s="136"/>
      <c r="H48" s="136"/>
      <c r="I48" s="136"/>
      <c r="J48" s="136"/>
      <c r="K48" s="136"/>
    </row>
    <row r="49" spans="2:12" s="11" customFormat="1" ht="12.75" customHeight="1" x14ac:dyDescent="0.2">
      <c r="B49" s="553"/>
      <c r="C49" s="136"/>
      <c r="D49" s="136"/>
      <c r="E49" s="136"/>
      <c r="F49" s="136"/>
      <c r="G49" s="136"/>
      <c r="H49" s="136"/>
      <c r="I49" s="136"/>
      <c r="J49" s="136"/>
      <c r="K49" s="136"/>
    </row>
    <row r="50" spans="2:12" s="11" customFormat="1" ht="12.75" customHeight="1" x14ac:dyDescent="0.2">
      <c r="B50" s="554"/>
      <c r="C50" s="136"/>
      <c r="D50" s="136"/>
      <c r="E50" s="136"/>
      <c r="F50" s="136"/>
      <c r="G50" s="136"/>
      <c r="H50" s="136"/>
      <c r="I50" s="136"/>
      <c r="J50" s="136"/>
      <c r="K50" s="136"/>
    </row>
    <row r="51" spans="2:12" s="11" customFormat="1" ht="12.75" customHeight="1" x14ac:dyDescent="0.2">
      <c r="B51" s="554"/>
      <c r="C51" s="136"/>
      <c r="D51" s="136"/>
      <c r="E51" s="136"/>
      <c r="F51" s="136"/>
      <c r="G51" s="136"/>
      <c r="H51" s="136"/>
      <c r="I51" s="136"/>
      <c r="J51" s="136"/>
      <c r="K51" s="136"/>
    </row>
    <row r="52" spans="2:12" s="11" customFormat="1" ht="12.75" customHeight="1" x14ac:dyDescent="0.2">
      <c r="B52" s="554"/>
      <c r="C52" s="136"/>
      <c r="D52" s="136"/>
      <c r="E52" s="136"/>
      <c r="F52" s="136"/>
      <c r="G52" s="136"/>
      <c r="H52" s="136"/>
      <c r="I52" s="136"/>
      <c r="J52" s="136"/>
      <c r="K52" s="136"/>
    </row>
    <row r="53" spans="2:12" s="11" customFormat="1" ht="12.75" customHeight="1" x14ac:dyDescent="0.2">
      <c r="B53" s="554"/>
      <c r="C53" s="136"/>
      <c r="D53" s="136"/>
      <c r="E53" s="136"/>
      <c r="F53" s="136"/>
      <c r="G53" s="136"/>
      <c r="H53" s="136"/>
      <c r="I53" s="136"/>
      <c r="J53" s="136"/>
      <c r="K53" s="136"/>
    </row>
    <row r="54" spans="2:12" s="11" customFormat="1" ht="12.75" customHeight="1" x14ac:dyDescent="0.2">
      <c r="B54" s="554"/>
      <c r="C54" s="136"/>
      <c r="D54" s="136"/>
      <c r="E54" s="136"/>
      <c r="F54" s="136"/>
      <c r="G54" s="136"/>
      <c r="H54" s="136"/>
      <c r="I54" s="136"/>
      <c r="J54" s="136"/>
      <c r="K54" s="136"/>
    </row>
    <row r="55" spans="2:12" s="11" customFormat="1" ht="12.75" customHeight="1" x14ac:dyDescent="0.2">
      <c r="B55" s="555"/>
      <c r="C55" s="136"/>
      <c r="D55" s="136"/>
      <c r="E55" s="136"/>
      <c r="F55" s="136"/>
      <c r="G55" s="136"/>
      <c r="H55" s="136"/>
      <c r="I55" s="136"/>
      <c r="J55" s="136"/>
      <c r="K55" s="136"/>
    </row>
    <row r="56" spans="2:12" s="11" customFormat="1" ht="12.75" customHeight="1" x14ac:dyDescent="0.2">
      <c r="B56" s="553"/>
      <c r="C56" s="136"/>
      <c r="D56" s="136"/>
      <c r="E56" s="136"/>
      <c r="F56" s="136"/>
      <c r="G56" s="136"/>
      <c r="H56" s="136"/>
      <c r="I56" s="136"/>
      <c r="J56" s="136"/>
      <c r="K56" s="136"/>
    </row>
    <row r="57" spans="2:12" s="11" customFormat="1" ht="12.75" customHeight="1" x14ac:dyDescent="0.2">
      <c r="B57" s="556"/>
      <c r="C57" s="136"/>
      <c r="D57" s="136"/>
      <c r="E57" s="136"/>
      <c r="F57" s="136"/>
      <c r="G57" s="136"/>
      <c r="H57" s="136"/>
      <c r="I57" s="136"/>
      <c r="J57" s="136"/>
      <c r="K57" s="136"/>
    </row>
    <row r="58" spans="2:12" s="11" customFormat="1" x14ac:dyDescent="0.2">
      <c r="B58" s="555"/>
      <c r="C58" s="136"/>
      <c r="D58" s="136"/>
      <c r="E58" s="136"/>
      <c r="F58" s="136"/>
      <c r="G58" s="136"/>
      <c r="H58" s="136"/>
      <c r="I58" s="136"/>
      <c r="J58" s="136"/>
      <c r="K58" s="136"/>
    </row>
    <row r="59" spans="2:12" s="11" customFormat="1" x14ac:dyDescent="0.2">
      <c r="B59" s="557"/>
      <c r="C59" s="136"/>
      <c r="D59" s="136"/>
      <c r="E59" s="136"/>
      <c r="F59" s="136"/>
      <c r="G59" s="136"/>
      <c r="H59" s="136"/>
      <c r="I59" s="136"/>
      <c r="J59" s="136"/>
      <c r="K59" s="136"/>
    </row>
    <row r="60" spans="2:12" s="11" customFormat="1" x14ac:dyDescent="0.2">
      <c r="B60" s="558"/>
      <c r="C60" s="559"/>
      <c r="D60" s="560"/>
      <c r="E60" s="560"/>
      <c r="F60" s="560"/>
      <c r="G60" s="560"/>
      <c r="H60" s="559"/>
      <c r="I60" s="559"/>
      <c r="J60" s="559"/>
      <c r="K60" s="559"/>
      <c r="L60" s="558"/>
    </row>
    <row r="61" spans="2:12" s="11" customFormat="1" x14ac:dyDescent="0.2"/>
    <row r="62" spans="2:12" s="11" customFormat="1" x14ac:dyDescent="0.2"/>
    <row r="63" spans="2:12" s="11" customFormat="1" x14ac:dyDescent="0.2">
      <c r="B63" s="907"/>
      <c r="C63" s="907"/>
      <c r="D63" s="907"/>
      <c r="E63" s="907"/>
      <c r="F63" s="907"/>
      <c r="G63" s="907"/>
    </row>
  </sheetData>
  <mergeCells count="3">
    <mergeCell ref="B2:G2"/>
    <mergeCell ref="B63:G63"/>
    <mergeCell ref="B9:D9"/>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9C0C-9EA6-49C3-B56A-35D586A841CF}">
  <dimension ref="A1:S65"/>
  <sheetViews>
    <sheetView workbookViewId="0">
      <selection activeCell="J31" sqref="J31"/>
    </sheetView>
  </sheetViews>
  <sheetFormatPr defaultColWidth="9" defaultRowHeight="12.75" x14ac:dyDescent="0.2"/>
  <cols>
    <col min="1" max="1" width="3.625" style="1" customWidth="1"/>
    <col min="2" max="2" width="67.375" style="1" customWidth="1"/>
    <col min="3" max="3" width="13.625" style="1" customWidth="1"/>
    <col min="4" max="8" width="10.5" style="1" customWidth="1"/>
    <col min="9" max="11" width="17.875" style="1" customWidth="1"/>
    <col min="12" max="12" width="9.875" style="1" customWidth="1"/>
    <col min="13" max="13" width="11.25" style="1" customWidth="1"/>
    <col min="14" max="15" width="13.25" style="1" customWidth="1"/>
    <col min="16" max="16" width="20.625" style="1" customWidth="1"/>
    <col min="17" max="16384" width="9" style="1"/>
  </cols>
  <sheetData>
    <row r="1" spans="1:18" ht="21" customHeight="1" x14ac:dyDescent="0.3">
      <c r="A1" s="16"/>
    </row>
    <row r="2" spans="1:18" ht="48" customHeight="1" x14ac:dyDescent="0.2">
      <c r="B2" s="917" t="s">
        <v>1347</v>
      </c>
      <c r="C2" s="917"/>
      <c r="D2" s="917"/>
      <c r="E2" s="917"/>
      <c r="F2" s="917"/>
      <c r="G2" s="917"/>
      <c r="H2" s="917"/>
      <c r="I2" s="917"/>
      <c r="J2" s="917"/>
      <c r="K2" s="917"/>
      <c r="L2" s="917"/>
    </row>
    <row r="3" spans="1:18" s="8" customFormat="1" ht="15" customHeight="1" x14ac:dyDescent="0.2">
      <c r="A3" s="15"/>
      <c r="B3" s="55"/>
      <c r="C3" s="918" t="s">
        <v>1234</v>
      </c>
      <c r="D3" s="919"/>
      <c r="E3" s="919"/>
      <c r="F3" s="919"/>
      <c r="G3" s="919"/>
      <c r="H3" s="919"/>
      <c r="I3" s="919"/>
      <c r="J3" s="919"/>
      <c r="K3" s="919"/>
      <c r="L3" s="919"/>
      <c r="M3" s="919"/>
      <c r="N3" s="919"/>
      <c r="O3" s="919"/>
      <c r="P3" s="919"/>
    </row>
    <row r="4" spans="1:18" s="8" customFormat="1" ht="15" customHeight="1" x14ac:dyDescent="0.2">
      <c r="A4" s="15"/>
      <c r="B4" s="55"/>
      <c r="C4" s="59"/>
      <c r="D4" s="920" t="s">
        <v>1353</v>
      </c>
      <c r="E4" s="921"/>
      <c r="F4" s="921"/>
      <c r="G4" s="921"/>
      <c r="H4" s="921"/>
      <c r="I4" s="921"/>
      <c r="J4" s="921"/>
      <c r="K4" s="921"/>
      <c r="L4" s="921"/>
      <c r="M4" s="921"/>
      <c r="N4" s="921"/>
      <c r="O4" s="921"/>
      <c r="P4" s="925"/>
    </row>
    <row r="5" spans="1:18" s="8" customFormat="1" ht="26.25" customHeight="1" x14ac:dyDescent="0.2">
      <c r="A5" s="15"/>
      <c r="B5" s="55" t="s">
        <v>1489</v>
      </c>
      <c r="C5" s="60"/>
      <c r="D5" s="920" t="s">
        <v>1354</v>
      </c>
      <c r="E5" s="921"/>
      <c r="F5" s="921"/>
      <c r="G5" s="921"/>
      <c r="H5" s="921"/>
      <c r="I5" s="926" t="s">
        <v>1356</v>
      </c>
      <c r="J5" s="926" t="s">
        <v>1357</v>
      </c>
      <c r="K5" s="926" t="s">
        <v>1358</v>
      </c>
      <c r="L5" s="926" t="s">
        <v>1359</v>
      </c>
      <c r="M5" s="926" t="s">
        <v>695</v>
      </c>
      <c r="N5" s="922" t="s">
        <v>345</v>
      </c>
      <c r="O5" s="923"/>
      <c r="P5" s="923"/>
    </row>
    <row r="6" spans="1:18" s="8" customFormat="1" ht="48" customHeight="1" x14ac:dyDescent="0.2">
      <c r="B6" s="55" t="s">
        <v>1348</v>
      </c>
      <c r="C6" s="41"/>
      <c r="D6" s="61" t="s">
        <v>1293</v>
      </c>
      <c r="E6" s="61" t="s">
        <v>1294</v>
      </c>
      <c r="F6" s="61" t="s">
        <v>1295</v>
      </c>
      <c r="G6" s="61" t="s">
        <v>1296</v>
      </c>
      <c r="H6" s="61" t="s">
        <v>1297</v>
      </c>
      <c r="I6" s="927"/>
      <c r="J6" s="927"/>
      <c r="K6" s="927"/>
      <c r="L6" s="927"/>
      <c r="M6" s="927"/>
      <c r="N6" s="51"/>
      <c r="O6" s="52" t="s">
        <v>1360</v>
      </c>
      <c r="P6" s="52" t="s">
        <v>695</v>
      </c>
    </row>
    <row r="7" spans="1:18" s="8" customFormat="1" ht="15" customHeight="1" x14ac:dyDescent="0.2">
      <c r="B7" s="56" t="s">
        <v>1238</v>
      </c>
      <c r="C7" s="6"/>
      <c r="D7" s="6"/>
      <c r="E7" s="6"/>
      <c r="F7" s="6"/>
      <c r="G7" s="6"/>
      <c r="H7" s="6"/>
      <c r="I7" s="6"/>
      <c r="J7" s="6"/>
      <c r="K7" s="6"/>
      <c r="L7" s="6"/>
      <c r="M7" s="6"/>
      <c r="N7" s="6"/>
      <c r="O7" s="6"/>
      <c r="P7" s="6"/>
    </row>
    <row r="8" spans="1:18" s="8" customFormat="1" ht="15" customHeight="1" x14ac:dyDescent="0.2">
      <c r="B8" s="56" t="s">
        <v>1239</v>
      </c>
      <c r="C8" s="6"/>
      <c r="D8" s="6"/>
      <c r="E8" s="6"/>
      <c r="F8" s="6"/>
      <c r="G8" s="6"/>
      <c r="H8" s="6"/>
      <c r="I8" s="6"/>
      <c r="J8" s="6"/>
      <c r="K8" s="6"/>
      <c r="L8" s="6"/>
      <c r="M8" s="6"/>
      <c r="N8" s="6"/>
      <c r="O8" s="6"/>
      <c r="P8" s="6"/>
    </row>
    <row r="9" spans="1:18" s="8" customFormat="1" ht="15" customHeight="1" x14ac:dyDescent="0.2">
      <c r="B9" s="56" t="s">
        <v>1245</v>
      </c>
      <c r="C9" s="6"/>
      <c r="D9" s="6"/>
      <c r="E9" s="6"/>
      <c r="F9" s="6"/>
      <c r="G9" s="6"/>
      <c r="H9" s="6"/>
      <c r="I9" s="6"/>
      <c r="J9" s="6"/>
      <c r="K9" s="6"/>
      <c r="L9" s="6"/>
      <c r="M9" s="6"/>
      <c r="N9" s="6"/>
      <c r="O9" s="6"/>
      <c r="P9" s="6"/>
    </row>
    <row r="10" spans="1:18" s="8" customFormat="1" ht="15" customHeight="1" x14ac:dyDescent="0.2">
      <c r="B10" s="56" t="s">
        <v>1270</v>
      </c>
      <c r="C10" s="6"/>
      <c r="D10" s="6"/>
      <c r="E10" s="6"/>
      <c r="F10" s="6"/>
      <c r="G10" s="6"/>
      <c r="H10" s="6"/>
      <c r="I10" s="6"/>
      <c r="J10" s="6"/>
      <c r="K10" s="6"/>
      <c r="L10" s="6"/>
      <c r="M10" s="6"/>
      <c r="N10" s="6"/>
      <c r="O10" s="6"/>
      <c r="P10" s="6"/>
    </row>
    <row r="11" spans="1:18" s="8" customFormat="1" ht="15" customHeight="1" x14ac:dyDescent="0.2">
      <c r="B11" s="56" t="s">
        <v>1275</v>
      </c>
      <c r="C11" s="6"/>
      <c r="D11" s="6"/>
      <c r="E11" s="6"/>
      <c r="F11" s="6"/>
      <c r="G11" s="6"/>
      <c r="H11" s="6"/>
      <c r="I11" s="6"/>
      <c r="J11" s="6"/>
      <c r="K11" s="6"/>
      <c r="L11" s="6"/>
      <c r="M11" s="6"/>
      <c r="N11" s="6"/>
      <c r="O11" s="6"/>
      <c r="P11" s="6"/>
    </row>
    <row r="12" spans="1:18" s="8" customFormat="1" ht="15" customHeight="1" x14ac:dyDescent="0.2">
      <c r="B12" s="56" t="s">
        <v>1276</v>
      </c>
      <c r="C12" s="6"/>
      <c r="D12" s="6"/>
      <c r="E12" s="6"/>
      <c r="F12" s="6"/>
      <c r="G12" s="6"/>
      <c r="H12" s="6"/>
      <c r="I12" s="6"/>
      <c r="J12" s="6"/>
      <c r="K12" s="6"/>
      <c r="L12" s="6"/>
      <c r="M12" s="6"/>
      <c r="N12" s="6"/>
      <c r="O12" s="6"/>
      <c r="P12" s="6"/>
    </row>
    <row r="13" spans="1:18" s="8" customFormat="1" ht="15" customHeight="1" x14ac:dyDescent="0.2">
      <c r="B13" s="56" t="s">
        <v>1280</v>
      </c>
      <c r="C13" s="6"/>
      <c r="D13" s="6"/>
      <c r="E13" s="6"/>
      <c r="F13" s="6"/>
      <c r="G13" s="6"/>
      <c r="H13" s="6"/>
      <c r="I13" s="6"/>
      <c r="J13" s="6"/>
      <c r="K13" s="6"/>
      <c r="L13" s="6"/>
      <c r="M13" s="6"/>
      <c r="N13" s="6"/>
      <c r="O13" s="6"/>
      <c r="P13" s="6"/>
    </row>
    <row r="14" spans="1:18" s="8" customFormat="1" ht="15" customHeight="1" x14ac:dyDescent="0.2">
      <c r="B14" s="56" t="s">
        <v>1281</v>
      </c>
      <c r="C14" s="6"/>
      <c r="D14" s="6"/>
      <c r="E14" s="6"/>
      <c r="F14" s="6"/>
      <c r="G14" s="6"/>
      <c r="H14" s="6"/>
      <c r="I14" s="6"/>
      <c r="J14" s="6"/>
      <c r="K14" s="6"/>
      <c r="L14" s="6"/>
      <c r="M14" s="6"/>
      <c r="N14" s="6"/>
      <c r="O14" s="6"/>
      <c r="P14" s="6"/>
    </row>
    <row r="15" spans="1:18" s="8" customFormat="1" ht="15" customHeight="1" x14ac:dyDescent="0.2">
      <c r="B15" s="56" t="s">
        <v>1288</v>
      </c>
      <c r="C15" s="6"/>
      <c r="D15" s="6"/>
      <c r="E15" s="6"/>
      <c r="F15" s="6"/>
      <c r="G15" s="6"/>
      <c r="H15" s="6"/>
      <c r="I15" s="6"/>
      <c r="J15" s="6"/>
      <c r="K15" s="6"/>
      <c r="L15" s="6"/>
      <c r="M15" s="6"/>
      <c r="N15" s="6"/>
      <c r="O15" s="6"/>
      <c r="P15" s="6"/>
      <c r="Q15" s="6"/>
      <c r="R15" s="6"/>
    </row>
    <row r="16" spans="1:18" s="8" customFormat="1" ht="15" customHeight="1" x14ac:dyDescent="0.2">
      <c r="B16" s="56" t="s">
        <v>1349</v>
      </c>
      <c r="C16" s="6"/>
      <c r="D16" s="6"/>
      <c r="E16" s="6"/>
      <c r="F16" s="6"/>
      <c r="G16" s="6"/>
      <c r="H16" s="6"/>
      <c r="I16" s="6"/>
      <c r="J16" s="6"/>
      <c r="K16" s="6"/>
      <c r="L16" s="6"/>
      <c r="M16" s="6"/>
      <c r="N16" s="6"/>
      <c r="O16" s="6"/>
      <c r="P16" s="6"/>
      <c r="Q16" s="6"/>
      <c r="R16" s="6"/>
    </row>
    <row r="17" spans="2:18" s="7" customFormat="1" ht="15" customHeight="1" x14ac:dyDescent="0.2">
      <c r="B17" s="56" t="s">
        <v>1350</v>
      </c>
      <c r="C17" s="6"/>
      <c r="D17" s="6"/>
      <c r="E17" s="6"/>
      <c r="F17" s="6"/>
      <c r="G17" s="6"/>
      <c r="H17" s="6"/>
      <c r="I17" s="6"/>
      <c r="J17" s="6"/>
      <c r="K17" s="6"/>
      <c r="L17" s="6"/>
      <c r="M17" s="6"/>
      <c r="N17" s="6"/>
      <c r="O17" s="6"/>
      <c r="P17" s="6"/>
      <c r="Q17" s="6"/>
      <c r="R17" s="6"/>
    </row>
    <row r="18" spans="2:18" s="7" customFormat="1" ht="15" customHeight="1" x14ac:dyDescent="0.2">
      <c r="B18" s="56" t="s">
        <v>1351</v>
      </c>
      <c r="C18" s="6"/>
      <c r="D18" s="6"/>
      <c r="E18" s="6"/>
      <c r="F18" s="6"/>
      <c r="G18" s="6"/>
      <c r="H18" s="6"/>
      <c r="L18" s="6"/>
      <c r="M18" s="6"/>
      <c r="N18" s="6"/>
      <c r="O18" s="6"/>
      <c r="P18" s="6"/>
      <c r="Q18" s="6"/>
      <c r="R18" s="6"/>
    </row>
    <row r="19" spans="2:18" s="7" customFormat="1" ht="15" customHeight="1" x14ac:dyDescent="0.2">
      <c r="B19" s="57" t="s">
        <v>1352</v>
      </c>
      <c r="C19" s="53"/>
      <c r="D19" s="53"/>
      <c r="E19" s="53"/>
      <c r="F19" s="53"/>
      <c r="G19" s="53"/>
      <c r="H19" s="53"/>
      <c r="I19" s="58"/>
      <c r="J19" s="58"/>
      <c r="K19" s="58"/>
      <c r="L19" s="53"/>
      <c r="M19" s="53"/>
      <c r="N19" s="53"/>
      <c r="O19" s="53"/>
      <c r="P19" s="53"/>
      <c r="Q19" s="6"/>
      <c r="R19" s="6"/>
    </row>
    <row r="20" spans="2:18" s="5" customFormat="1" ht="15" customHeight="1" x14ac:dyDescent="0.2">
      <c r="B20" s="54"/>
      <c r="C20" s="6"/>
      <c r="D20" s="6"/>
      <c r="E20" s="6"/>
      <c r="F20" s="6"/>
      <c r="G20" s="6"/>
      <c r="H20" s="6"/>
      <c r="I20" s="12"/>
      <c r="J20" s="12"/>
      <c r="K20" s="12"/>
      <c r="L20" s="6"/>
      <c r="M20" s="6"/>
      <c r="N20" s="6"/>
      <c r="O20" s="6"/>
      <c r="P20" s="6"/>
      <c r="Q20" s="6"/>
      <c r="R20" s="6"/>
    </row>
    <row r="21" spans="2:18" s="5" customFormat="1" ht="40.5" customHeight="1" x14ac:dyDescent="0.2">
      <c r="B21" s="851" t="s">
        <v>1560</v>
      </c>
      <c r="C21" s="851"/>
      <c r="D21" s="851"/>
      <c r="E21" s="851"/>
      <c r="F21" s="851"/>
      <c r="G21" s="851"/>
      <c r="H21" s="851"/>
      <c r="I21" s="851"/>
      <c r="J21" s="851"/>
      <c r="K21" s="12"/>
      <c r="L21" s="6"/>
      <c r="M21" s="6"/>
      <c r="N21" s="6"/>
      <c r="O21" s="6"/>
      <c r="P21" s="6"/>
      <c r="Q21" s="6"/>
      <c r="R21" s="6"/>
    </row>
    <row r="22" spans="2:18" s="5" customFormat="1" x14ac:dyDescent="0.2">
      <c r="B22" s="43"/>
      <c r="C22" s="6"/>
      <c r="D22" s="6"/>
      <c r="E22" s="6"/>
      <c r="F22" s="6"/>
      <c r="G22" s="6"/>
      <c r="H22" s="6"/>
      <c r="L22" s="6"/>
      <c r="M22" s="6"/>
      <c r="N22" s="6"/>
      <c r="O22" s="6"/>
      <c r="P22" s="6"/>
      <c r="Q22" s="6"/>
      <c r="R22" s="6"/>
    </row>
    <row r="23" spans="2:18" s="5" customFormat="1" x14ac:dyDescent="0.2">
      <c r="B23" s="43"/>
      <c r="C23" s="6"/>
      <c r="D23" s="6"/>
      <c r="E23" s="6"/>
      <c r="F23" s="6"/>
      <c r="G23" s="6"/>
      <c r="H23" s="6"/>
      <c r="L23" s="6"/>
      <c r="M23" s="6"/>
      <c r="N23" s="6"/>
      <c r="O23" s="6"/>
      <c r="P23" s="6"/>
      <c r="Q23" s="6"/>
      <c r="R23" s="6"/>
    </row>
    <row r="24" spans="2:18" s="5" customFormat="1" x14ac:dyDescent="0.2">
      <c r="B24" s="43"/>
      <c r="C24" s="6"/>
      <c r="D24" s="6"/>
      <c r="E24" s="6"/>
      <c r="F24" s="6"/>
      <c r="G24" s="6"/>
      <c r="H24" s="6"/>
      <c r="L24" s="6"/>
      <c r="M24" s="6"/>
      <c r="N24" s="6"/>
      <c r="O24" s="6"/>
      <c r="P24" s="6"/>
      <c r="Q24" s="6"/>
      <c r="R24" s="6"/>
    </row>
    <row r="25" spans="2:18" s="5" customFormat="1" x14ac:dyDescent="0.2">
      <c r="B25" s="43"/>
      <c r="C25" s="6"/>
      <c r="D25" s="6"/>
      <c r="E25" s="6"/>
      <c r="F25" s="6"/>
      <c r="G25" s="6"/>
      <c r="H25" s="6"/>
      <c r="L25" s="6"/>
      <c r="M25" s="6"/>
      <c r="N25" s="6"/>
      <c r="O25" s="6"/>
      <c r="P25" s="6"/>
      <c r="Q25" s="6"/>
      <c r="R25" s="6"/>
    </row>
    <row r="26" spans="2:18" s="5" customFormat="1" x14ac:dyDescent="0.2">
      <c r="B26" s="43"/>
      <c r="C26" s="6"/>
      <c r="D26" s="6"/>
      <c r="E26" s="6"/>
      <c r="F26" s="6"/>
      <c r="G26" s="6"/>
      <c r="H26" s="6"/>
      <c r="L26" s="6"/>
      <c r="M26" s="6"/>
      <c r="N26" s="6"/>
      <c r="O26" s="6"/>
      <c r="P26" s="6"/>
      <c r="Q26" s="6"/>
      <c r="R26" s="6"/>
    </row>
    <row r="27" spans="2:18" s="5" customFormat="1" x14ac:dyDescent="0.2">
      <c r="B27" s="43"/>
      <c r="C27" s="6"/>
      <c r="D27" s="6"/>
      <c r="E27" s="6"/>
      <c r="F27" s="6"/>
      <c r="G27" s="6"/>
      <c r="H27" s="6"/>
      <c r="L27" s="6"/>
      <c r="M27" s="6"/>
      <c r="N27" s="6"/>
      <c r="O27" s="6"/>
      <c r="P27" s="6"/>
      <c r="Q27" s="6"/>
      <c r="R27" s="6"/>
    </row>
    <row r="28" spans="2:18" s="5" customFormat="1" x14ac:dyDescent="0.2">
      <c r="B28" s="43"/>
      <c r="C28" s="6"/>
      <c r="D28" s="6"/>
      <c r="E28" s="6"/>
      <c r="F28" s="6"/>
      <c r="G28" s="6"/>
      <c r="H28" s="6"/>
      <c r="L28" s="6"/>
      <c r="M28" s="6"/>
      <c r="N28" s="6"/>
      <c r="O28" s="6"/>
      <c r="P28" s="6"/>
      <c r="Q28" s="6"/>
      <c r="R28" s="6"/>
    </row>
    <row r="29" spans="2:18" s="5" customFormat="1" x14ac:dyDescent="0.2">
      <c r="B29" s="43"/>
      <c r="C29" s="6"/>
      <c r="D29" s="6"/>
      <c r="E29" s="6"/>
      <c r="F29" s="6"/>
      <c r="G29" s="6"/>
      <c r="H29" s="6"/>
      <c r="L29" s="6"/>
      <c r="M29" s="6"/>
      <c r="N29" s="6"/>
      <c r="O29" s="6"/>
      <c r="P29" s="6"/>
      <c r="Q29" s="6"/>
      <c r="R29" s="6"/>
    </row>
    <row r="30" spans="2:18" s="5" customFormat="1" x14ac:dyDescent="0.2">
      <c r="B30" s="43"/>
      <c r="C30" s="6"/>
      <c r="D30" s="6"/>
      <c r="E30" s="6"/>
      <c r="F30" s="6"/>
      <c r="G30" s="6"/>
      <c r="H30" s="6"/>
      <c r="L30" s="6"/>
      <c r="M30" s="6"/>
      <c r="N30" s="6"/>
      <c r="O30" s="6"/>
      <c r="P30" s="6"/>
      <c r="Q30" s="6"/>
      <c r="R30" s="6"/>
    </row>
    <row r="31" spans="2:18" s="5" customFormat="1" x14ac:dyDescent="0.2">
      <c r="B31" s="43"/>
      <c r="C31" s="6"/>
      <c r="D31" s="6"/>
      <c r="E31" s="6"/>
      <c r="F31" s="6"/>
      <c r="G31" s="6"/>
      <c r="H31" s="6"/>
      <c r="L31" s="6"/>
      <c r="M31" s="6"/>
      <c r="N31" s="6"/>
      <c r="O31" s="6"/>
      <c r="P31" s="6"/>
      <c r="Q31" s="6"/>
      <c r="R31" s="6"/>
    </row>
    <row r="32" spans="2:18" s="5" customFormat="1" x14ac:dyDescent="0.2">
      <c r="B32" s="43"/>
      <c r="C32" s="6"/>
      <c r="D32" s="6"/>
      <c r="E32" s="6"/>
      <c r="F32" s="6"/>
      <c r="G32" s="6"/>
      <c r="H32" s="6"/>
      <c r="L32" s="6"/>
      <c r="M32" s="6"/>
      <c r="N32" s="6"/>
      <c r="O32" s="6"/>
      <c r="P32" s="6"/>
      <c r="Q32" s="6"/>
      <c r="R32" s="6"/>
    </row>
    <row r="33" spans="2:18" s="5" customFormat="1" x14ac:dyDescent="0.2">
      <c r="B33" s="43"/>
      <c r="C33" s="6"/>
      <c r="D33" s="6"/>
      <c r="E33" s="6"/>
      <c r="F33" s="6"/>
      <c r="G33" s="6"/>
      <c r="H33" s="6"/>
      <c r="L33" s="6"/>
      <c r="M33" s="6"/>
      <c r="N33" s="6"/>
      <c r="O33" s="6"/>
      <c r="P33" s="6"/>
      <c r="Q33" s="6"/>
      <c r="R33" s="6"/>
    </row>
    <row r="34" spans="2:18" s="5" customFormat="1" x14ac:dyDescent="0.2">
      <c r="B34" s="43"/>
      <c r="C34" s="6"/>
      <c r="D34" s="6"/>
      <c r="E34" s="6"/>
      <c r="F34" s="6"/>
      <c r="G34" s="6"/>
      <c r="H34" s="6"/>
      <c r="L34" s="6"/>
      <c r="M34" s="6"/>
      <c r="N34" s="6"/>
      <c r="O34" s="6"/>
      <c r="P34" s="6"/>
      <c r="Q34" s="6"/>
      <c r="R34" s="6"/>
    </row>
    <row r="35" spans="2:18" s="5" customFormat="1" x14ac:dyDescent="0.2">
      <c r="B35" s="43"/>
      <c r="C35" s="6"/>
      <c r="D35" s="6"/>
      <c r="E35" s="6"/>
      <c r="F35" s="6"/>
      <c r="G35" s="6"/>
      <c r="H35" s="6"/>
      <c r="L35" s="6"/>
      <c r="M35" s="6"/>
      <c r="N35" s="6"/>
      <c r="O35" s="6"/>
      <c r="P35" s="6"/>
      <c r="Q35" s="6"/>
      <c r="R35" s="6"/>
    </row>
    <row r="36" spans="2:18" s="5" customFormat="1" x14ac:dyDescent="0.2">
      <c r="B36" s="43"/>
      <c r="C36" s="6"/>
      <c r="D36" s="6"/>
      <c r="E36" s="6"/>
      <c r="F36" s="6"/>
      <c r="G36" s="6"/>
      <c r="H36" s="6"/>
      <c r="L36" s="6"/>
      <c r="M36" s="6"/>
      <c r="N36" s="6"/>
      <c r="O36" s="6"/>
      <c r="P36" s="6"/>
      <c r="Q36" s="6"/>
      <c r="R36" s="6"/>
    </row>
    <row r="37" spans="2:18" s="5" customFormat="1" x14ac:dyDescent="0.2">
      <c r="B37" s="43"/>
      <c r="C37" s="6"/>
      <c r="D37" s="6"/>
      <c r="E37" s="6"/>
      <c r="F37" s="6"/>
      <c r="G37" s="6"/>
      <c r="H37" s="6"/>
      <c r="L37" s="6"/>
      <c r="M37" s="6"/>
      <c r="N37" s="6"/>
      <c r="O37" s="6"/>
      <c r="P37" s="6"/>
      <c r="Q37" s="6"/>
      <c r="R37" s="6"/>
    </row>
    <row r="38" spans="2:18" s="5" customFormat="1" x14ac:dyDescent="0.2">
      <c r="B38" s="43"/>
      <c r="C38" s="6"/>
      <c r="D38" s="6"/>
      <c r="E38" s="6"/>
      <c r="F38" s="6"/>
      <c r="G38" s="6"/>
      <c r="H38" s="6"/>
      <c r="L38" s="6"/>
      <c r="M38" s="6"/>
      <c r="N38" s="6"/>
      <c r="O38" s="6"/>
      <c r="P38" s="6"/>
      <c r="Q38" s="6"/>
      <c r="R38" s="6"/>
    </row>
    <row r="39" spans="2:18" s="5" customFormat="1" x14ac:dyDescent="0.2">
      <c r="B39" s="43"/>
      <c r="C39" s="6"/>
      <c r="D39" s="6"/>
      <c r="E39" s="6"/>
      <c r="F39" s="6"/>
      <c r="G39" s="6"/>
      <c r="H39" s="6"/>
      <c r="L39" s="6"/>
      <c r="M39" s="6"/>
      <c r="N39" s="6"/>
      <c r="O39" s="6"/>
      <c r="P39" s="6"/>
      <c r="Q39" s="6"/>
      <c r="R39" s="6"/>
    </row>
    <row r="40" spans="2:18" s="5" customFormat="1" x14ac:dyDescent="0.2">
      <c r="B40" s="42"/>
      <c r="C40" s="6"/>
      <c r="D40" s="6"/>
      <c r="E40" s="6"/>
      <c r="F40" s="6"/>
      <c r="G40" s="6"/>
      <c r="H40" s="6"/>
      <c r="L40" s="6"/>
      <c r="M40" s="6"/>
      <c r="N40" s="6"/>
      <c r="O40" s="6"/>
      <c r="P40" s="6"/>
      <c r="Q40" s="6"/>
      <c r="R40" s="6"/>
    </row>
    <row r="41" spans="2:18" s="5" customFormat="1" ht="12.75" customHeight="1" x14ac:dyDescent="0.2">
      <c r="B41" s="44"/>
      <c r="C41" s="6"/>
      <c r="D41" s="6"/>
      <c r="E41" s="6"/>
      <c r="F41" s="6"/>
      <c r="G41" s="6"/>
      <c r="H41" s="6"/>
      <c r="L41" s="6"/>
      <c r="M41" s="6"/>
      <c r="N41" s="6"/>
      <c r="O41" s="6"/>
      <c r="P41" s="6"/>
      <c r="Q41" s="6"/>
      <c r="R41" s="6"/>
    </row>
    <row r="42" spans="2:18" s="5" customFormat="1" ht="12.75" customHeight="1" x14ac:dyDescent="0.2">
      <c r="B42" s="44"/>
      <c r="C42" s="6"/>
      <c r="D42" s="6"/>
      <c r="E42" s="6"/>
      <c r="F42" s="6"/>
      <c r="G42" s="6"/>
      <c r="H42" s="6"/>
      <c r="L42" s="6"/>
      <c r="M42" s="6"/>
      <c r="N42" s="6"/>
      <c r="O42" s="6"/>
      <c r="P42" s="6"/>
      <c r="Q42" s="6"/>
      <c r="R42" s="6"/>
    </row>
    <row r="43" spans="2:18" s="5" customFormat="1" ht="12.75" customHeight="1" x14ac:dyDescent="0.2">
      <c r="B43" s="44"/>
      <c r="C43" s="6"/>
      <c r="D43" s="6"/>
      <c r="E43" s="6"/>
      <c r="F43" s="6"/>
      <c r="G43" s="6"/>
      <c r="H43" s="6"/>
      <c r="L43" s="6"/>
      <c r="M43" s="6"/>
      <c r="N43" s="6"/>
      <c r="O43" s="6"/>
      <c r="P43" s="6"/>
      <c r="Q43" s="6"/>
      <c r="R43" s="6"/>
    </row>
    <row r="44" spans="2:18" s="5" customFormat="1" ht="12.75" customHeight="1" x14ac:dyDescent="0.2">
      <c r="B44" s="44"/>
      <c r="C44" s="6"/>
      <c r="D44" s="6"/>
      <c r="E44" s="6"/>
      <c r="F44" s="6"/>
      <c r="G44" s="6"/>
      <c r="H44" s="6"/>
      <c r="L44" s="6"/>
      <c r="M44" s="6"/>
      <c r="N44" s="6"/>
      <c r="O44" s="6"/>
      <c r="P44" s="6"/>
      <c r="Q44" s="6"/>
      <c r="R44" s="6"/>
    </row>
    <row r="45" spans="2:18" s="5" customFormat="1" ht="12.75" customHeight="1" x14ac:dyDescent="0.2">
      <c r="B45" s="42"/>
      <c r="C45" s="6"/>
      <c r="D45" s="6"/>
      <c r="E45" s="6"/>
      <c r="F45" s="6"/>
      <c r="G45" s="6"/>
      <c r="H45" s="6"/>
      <c r="L45" s="6"/>
      <c r="M45" s="6"/>
      <c r="N45" s="6"/>
      <c r="O45" s="6"/>
      <c r="P45" s="6"/>
      <c r="Q45" s="6"/>
      <c r="R45" s="6"/>
    </row>
    <row r="46" spans="2:18" s="5" customFormat="1" ht="12.75" customHeight="1" x14ac:dyDescent="0.2">
      <c r="B46" s="42"/>
      <c r="C46" s="6"/>
      <c r="D46" s="6"/>
      <c r="E46" s="6"/>
      <c r="F46" s="6"/>
      <c r="G46" s="6"/>
      <c r="H46" s="6"/>
      <c r="L46" s="6"/>
      <c r="M46" s="6"/>
      <c r="N46" s="6"/>
      <c r="O46" s="6"/>
      <c r="P46" s="6"/>
      <c r="Q46" s="6"/>
      <c r="R46" s="6"/>
    </row>
    <row r="47" spans="2:18" s="5" customFormat="1" ht="12.75" customHeight="1" x14ac:dyDescent="0.2">
      <c r="B47" s="44"/>
      <c r="C47" s="6"/>
      <c r="D47" s="6"/>
      <c r="E47" s="6"/>
      <c r="F47" s="6"/>
      <c r="G47" s="6"/>
      <c r="H47" s="6"/>
      <c r="L47" s="6"/>
      <c r="M47" s="6"/>
      <c r="N47" s="6"/>
      <c r="O47" s="6"/>
      <c r="P47" s="6"/>
      <c r="Q47" s="6"/>
      <c r="R47" s="6"/>
    </row>
    <row r="48" spans="2:18" s="5" customFormat="1" ht="12.75" customHeight="1" x14ac:dyDescent="0.2">
      <c r="B48" s="44"/>
      <c r="C48" s="6"/>
      <c r="D48" s="6"/>
      <c r="E48" s="6"/>
      <c r="F48" s="6"/>
      <c r="G48" s="6"/>
      <c r="H48" s="6"/>
      <c r="L48" s="6"/>
      <c r="M48" s="6"/>
      <c r="N48" s="6"/>
      <c r="O48" s="6"/>
      <c r="P48" s="6"/>
      <c r="Q48" s="6"/>
      <c r="R48" s="6"/>
    </row>
    <row r="49" spans="2:19" s="5" customFormat="1" ht="12.75" customHeight="1" x14ac:dyDescent="0.2">
      <c r="B49" s="44"/>
      <c r="C49" s="6"/>
      <c r="D49" s="6"/>
      <c r="E49" s="6"/>
      <c r="F49" s="6"/>
      <c r="G49" s="6"/>
      <c r="H49" s="6"/>
      <c r="L49" s="6"/>
      <c r="M49" s="6"/>
      <c r="N49" s="6"/>
      <c r="O49" s="6"/>
      <c r="P49" s="6"/>
      <c r="Q49" s="6"/>
      <c r="R49" s="6"/>
    </row>
    <row r="50" spans="2:19" s="5" customFormat="1" ht="12.75" customHeight="1" x14ac:dyDescent="0.2">
      <c r="B50" s="42"/>
      <c r="C50" s="6"/>
      <c r="D50" s="6"/>
      <c r="E50" s="6"/>
      <c r="F50" s="6"/>
      <c r="G50" s="6"/>
      <c r="H50" s="6"/>
      <c r="L50" s="6"/>
      <c r="M50" s="6"/>
      <c r="N50" s="6"/>
      <c r="O50" s="6"/>
      <c r="P50" s="6"/>
      <c r="Q50" s="6"/>
      <c r="R50" s="6"/>
    </row>
    <row r="51" spans="2:19" s="5" customFormat="1" ht="12.75" customHeight="1" x14ac:dyDescent="0.2">
      <c r="B51" s="42"/>
      <c r="C51" s="6"/>
      <c r="D51" s="6"/>
      <c r="E51" s="6"/>
      <c r="F51" s="6"/>
      <c r="G51" s="6"/>
      <c r="H51" s="6"/>
      <c r="L51" s="6"/>
      <c r="M51" s="6"/>
      <c r="N51" s="6"/>
      <c r="O51" s="6"/>
      <c r="P51" s="6"/>
      <c r="Q51" s="6"/>
      <c r="R51" s="6"/>
    </row>
    <row r="52" spans="2:19" s="5" customFormat="1" ht="12.75" customHeight="1" x14ac:dyDescent="0.2">
      <c r="B52" s="44"/>
      <c r="C52" s="6"/>
      <c r="D52" s="6"/>
      <c r="E52" s="6"/>
      <c r="F52" s="6"/>
      <c r="G52" s="6"/>
      <c r="H52" s="6"/>
      <c r="L52" s="6"/>
      <c r="M52" s="6"/>
      <c r="N52" s="6"/>
      <c r="O52" s="6"/>
      <c r="P52" s="6"/>
      <c r="Q52" s="6"/>
      <c r="R52" s="6"/>
    </row>
    <row r="53" spans="2:19" s="5" customFormat="1" ht="12.75" customHeight="1" x14ac:dyDescent="0.2">
      <c r="B53" s="44"/>
      <c r="C53" s="6"/>
      <c r="D53" s="6"/>
      <c r="E53" s="6"/>
      <c r="F53" s="6"/>
      <c r="G53" s="6"/>
      <c r="H53" s="6"/>
      <c r="L53" s="6"/>
      <c r="M53" s="6"/>
      <c r="N53" s="6"/>
      <c r="O53" s="6"/>
      <c r="P53" s="6"/>
      <c r="Q53" s="6"/>
      <c r="R53" s="6"/>
    </row>
    <row r="54" spans="2:19" s="5" customFormat="1" ht="12.75" customHeight="1" x14ac:dyDescent="0.2">
      <c r="B54" s="44"/>
      <c r="C54" s="6"/>
      <c r="D54" s="6"/>
      <c r="E54" s="6"/>
      <c r="F54" s="6"/>
      <c r="G54" s="6"/>
      <c r="H54" s="6"/>
      <c r="L54" s="6"/>
      <c r="M54" s="6"/>
      <c r="N54" s="6"/>
      <c r="O54" s="6"/>
      <c r="P54" s="6"/>
      <c r="Q54" s="6"/>
      <c r="R54" s="6"/>
    </row>
    <row r="55" spans="2:19" s="5" customFormat="1" ht="12.75" customHeight="1" x14ac:dyDescent="0.2">
      <c r="B55" s="44"/>
      <c r="C55" s="6"/>
      <c r="D55" s="6"/>
      <c r="E55" s="6"/>
      <c r="F55" s="6"/>
      <c r="G55" s="6"/>
      <c r="H55" s="6"/>
      <c r="L55" s="6"/>
      <c r="M55" s="6"/>
      <c r="N55" s="6"/>
      <c r="O55" s="6"/>
      <c r="P55" s="6"/>
      <c r="Q55" s="6"/>
      <c r="R55" s="6"/>
    </row>
    <row r="56" spans="2:19" s="5" customFormat="1" ht="12.75" customHeight="1" x14ac:dyDescent="0.2">
      <c r="B56" s="44"/>
      <c r="C56" s="6"/>
      <c r="D56" s="6"/>
      <c r="E56" s="6"/>
      <c r="F56" s="6"/>
      <c r="G56" s="6"/>
      <c r="H56" s="6"/>
      <c r="L56" s="6"/>
      <c r="M56" s="6"/>
      <c r="N56" s="6"/>
      <c r="O56" s="6"/>
      <c r="P56" s="6"/>
      <c r="Q56" s="6"/>
      <c r="R56" s="6"/>
    </row>
    <row r="57" spans="2:19" s="5" customFormat="1" ht="12.75" customHeight="1" x14ac:dyDescent="0.2">
      <c r="B57" s="45"/>
      <c r="C57" s="6"/>
      <c r="D57" s="6"/>
      <c r="E57" s="6"/>
      <c r="F57" s="6"/>
      <c r="G57" s="6"/>
      <c r="H57" s="6"/>
      <c r="L57" s="6"/>
      <c r="M57" s="6"/>
      <c r="N57" s="6"/>
      <c r="O57" s="6"/>
      <c r="P57" s="6"/>
      <c r="Q57" s="6"/>
      <c r="R57" s="6"/>
    </row>
    <row r="58" spans="2:19" s="5" customFormat="1" ht="12.75" customHeight="1" x14ac:dyDescent="0.2">
      <c r="B58" s="42"/>
      <c r="C58" s="6"/>
      <c r="D58" s="6"/>
      <c r="E58" s="6"/>
      <c r="F58" s="6"/>
      <c r="G58" s="6"/>
      <c r="H58" s="6"/>
      <c r="L58" s="6"/>
      <c r="M58" s="6"/>
      <c r="N58" s="6"/>
      <c r="O58" s="6"/>
      <c r="P58" s="6"/>
      <c r="Q58" s="6"/>
      <c r="R58" s="6"/>
    </row>
    <row r="59" spans="2:19" s="5" customFormat="1" ht="12.75" customHeight="1" x14ac:dyDescent="0.2">
      <c r="B59" s="46"/>
      <c r="C59" s="6"/>
      <c r="D59" s="6"/>
      <c r="E59" s="6"/>
      <c r="F59" s="6"/>
      <c r="G59" s="6"/>
      <c r="H59" s="6"/>
      <c r="L59" s="6"/>
      <c r="M59" s="6"/>
      <c r="N59" s="6"/>
      <c r="O59" s="6"/>
      <c r="P59" s="6"/>
      <c r="Q59" s="6"/>
      <c r="R59" s="6"/>
    </row>
    <row r="60" spans="2:19" s="5" customFormat="1" x14ac:dyDescent="0.2">
      <c r="B60" s="45"/>
      <c r="C60" s="6"/>
      <c r="D60" s="6"/>
      <c r="E60" s="6"/>
      <c r="F60" s="6"/>
      <c r="G60" s="6"/>
      <c r="H60" s="6"/>
      <c r="L60" s="6"/>
      <c r="M60" s="6"/>
      <c r="N60" s="6"/>
      <c r="O60" s="6"/>
      <c r="P60" s="6"/>
      <c r="Q60" s="6"/>
      <c r="R60" s="6"/>
    </row>
    <row r="61" spans="2:19" s="5" customFormat="1" x14ac:dyDescent="0.2">
      <c r="B61" s="47"/>
      <c r="C61" s="6"/>
      <c r="D61" s="6"/>
      <c r="E61" s="6"/>
      <c r="F61" s="6"/>
      <c r="G61" s="6"/>
      <c r="H61" s="6"/>
      <c r="L61" s="6"/>
      <c r="M61" s="6"/>
      <c r="N61" s="6"/>
      <c r="O61" s="6"/>
      <c r="P61" s="6"/>
      <c r="Q61" s="6"/>
      <c r="R61" s="6"/>
    </row>
    <row r="62" spans="2:19" s="5" customFormat="1" x14ac:dyDescent="0.2">
      <c r="B62" s="48"/>
      <c r="C62" s="49"/>
      <c r="D62" s="50"/>
      <c r="E62" s="50"/>
      <c r="F62" s="50"/>
      <c r="G62" s="50"/>
      <c r="H62" s="49"/>
      <c r="I62" s="10"/>
      <c r="J62" s="10"/>
      <c r="K62" s="10"/>
      <c r="L62" s="49"/>
      <c r="M62" s="50"/>
      <c r="N62" s="49"/>
      <c r="O62" s="49"/>
      <c r="P62" s="49"/>
      <c r="Q62" s="49"/>
      <c r="R62" s="49"/>
      <c r="S62" s="48"/>
    </row>
    <row r="63" spans="2:19" s="5" customFormat="1" x14ac:dyDescent="0.2"/>
    <row r="64" spans="2:19" s="5" customFormat="1" x14ac:dyDescent="0.2"/>
    <row r="65" spans="2:8" s="5" customFormat="1" x14ac:dyDescent="0.2">
      <c r="B65" s="924"/>
      <c r="C65" s="924"/>
      <c r="D65" s="924"/>
      <c r="E65" s="924"/>
      <c r="F65" s="924"/>
      <c r="G65" s="924"/>
      <c r="H65" s="924"/>
    </row>
  </sheetData>
  <mergeCells count="12">
    <mergeCell ref="B2:L2"/>
    <mergeCell ref="C3:P3"/>
    <mergeCell ref="D5:H5"/>
    <mergeCell ref="N5:P5"/>
    <mergeCell ref="B65:H65"/>
    <mergeCell ref="D4:P4"/>
    <mergeCell ref="I5:I6"/>
    <mergeCell ref="J5:J6"/>
    <mergeCell ref="K5:K6"/>
    <mergeCell ref="L5:L6"/>
    <mergeCell ref="M5:M6"/>
    <mergeCell ref="B21:J21"/>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1595B-E1F2-461E-90A3-74C5BC889031}">
  <dimension ref="A1:F58"/>
  <sheetViews>
    <sheetView workbookViewId="0">
      <selection activeCell="B13" sqref="B13"/>
    </sheetView>
  </sheetViews>
  <sheetFormatPr defaultColWidth="8" defaultRowHeight="12.75" x14ac:dyDescent="0.2"/>
  <cols>
    <col min="1" max="1" width="3.25" style="64" customWidth="1"/>
    <col min="2" max="2" width="59" style="64" customWidth="1"/>
    <col min="3" max="6" width="19" style="64" customWidth="1"/>
    <col min="7" max="16384" width="8" style="64"/>
  </cols>
  <sheetData>
    <row r="1" spans="1:6" ht="21" customHeight="1" x14ac:dyDescent="0.3">
      <c r="A1" s="63"/>
    </row>
    <row r="2" spans="1:6" ht="48" customHeight="1" x14ac:dyDescent="0.2">
      <c r="B2" s="928" t="s">
        <v>1498</v>
      </c>
      <c r="C2" s="928"/>
      <c r="D2" s="928"/>
      <c r="E2" s="928"/>
      <c r="F2" s="928"/>
    </row>
    <row r="3" spans="1:6" s="67" customFormat="1" ht="18" customHeight="1" x14ac:dyDescent="0.2">
      <c r="A3" s="65"/>
      <c r="B3" s="66" t="s">
        <v>1489</v>
      </c>
      <c r="C3" s="929" t="s">
        <v>1438</v>
      </c>
      <c r="D3" s="930"/>
      <c r="E3" s="931"/>
      <c r="F3" s="932" t="s">
        <v>1499</v>
      </c>
    </row>
    <row r="4" spans="1:6" s="67" customFormat="1" ht="18" customHeight="1" x14ac:dyDescent="0.2">
      <c r="B4" s="66"/>
      <c r="C4" s="68" t="s">
        <v>1439</v>
      </c>
      <c r="D4" s="68" t="s">
        <v>1440</v>
      </c>
      <c r="E4" s="68" t="s">
        <v>1500</v>
      </c>
      <c r="F4" s="932"/>
    </row>
    <row r="5" spans="1:6" s="69" customFormat="1" ht="15" customHeight="1" x14ac:dyDescent="0.2">
      <c r="B5" s="70"/>
      <c r="C5" s="70"/>
      <c r="D5" s="70"/>
      <c r="E5" s="70"/>
      <c r="F5" s="70"/>
    </row>
    <row r="6" spans="1:6" s="67" customFormat="1" ht="15" customHeight="1" x14ac:dyDescent="0.2">
      <c r="B6" s="65" t="s">
        <v>1441</v>
      </c>
      <c r="C6" s="18">
        <v>1.85732617371547E-3</v>
      </c>
      <c r="D6" s="9">
        <v>0</v>
      </c>
      <c r="E6" s="18">
        <v>1.85732617371547E-3</v>
      </c>
      <c r="F6" s="71">
        <v>0.57499999999999996</v>
      </c>
    </row>
    <row r="7" spans="1:6" s="67" customFormat="1" ht="15" customHeight="1" x14ac:dyDescent="0.2">
      <c r="B7" s="65" t="s">
        <v>1442</v>
      </c>
      <c r="C7" s="18">
        <v>0</v>
      </c>
      <c r="D7" s="72">
        <v>0</v>
      </c>
      <c r="E7" s="18">
        <v>0</v>
      </c>
      <c r="F7" s="71">
        <v>0.57499999999999996</v>
      </c>
    </row>
    <row r="8" spans="1:6" s="67" customFormat="1" ht="15" customHeight="1" x14ac:dyDescent="0.2">
      <c r="B8" s="73"/>
      <c r="C8" s="53"/>
      <c r="D8" s="53"/>
      <c r="E8" s="53"/>
      <c r="F8" s="62"/>
    </row>
    <row r="9" spans="1:6" s="67" customFormat="1" ht="12" x14ac:dyDescent="0.2">
      <c r="B9" s="74"/>
      <c r="C9" s="6"/>
      <c r="D9" s="6"/>
      <c r="E9" s="6"/>
      <c r="F9" s="75"/>
    </row>
    <row r="10" spans="1:6" s="67" customFormat="1" ht="12" x14ac:dyDescent="0.2">
      <c r="B10" s="76"/>
      <c r="C10" s="6"/>
      <c r="D10" s="6"/>
      <c r="E10" s="6"/>
      <c r="F10" s="75"/>
    </row>
    <row r="11" spans="1:6" s="67" customFormat="1" ht="12" x14ac:dyDescent="0.2">
      <c r="B11" s="933"/>
      <c r="C11" s="933"/>
      <c r="D11" s="933"/>
      <c r="E11" s="933"/>
      <c r="F11" s="75"/>
    </row>
    <row r="12" spans="1:6" s="67" customFormat="1" x14ac:dyDescent="0.2">
      <c r="B12" s="77"/>
      <c r="C12" s="6"/>
      <c r="D12" s="6"/>
      <c r="E12" s="6"/>
      <c r="F12" s="64"/>
    </row>
    <row r="13" spans="1:6" s="67" customFormat="1" x14ac:dyDescent="0.2">
      <c r="B13" s="77"/>
      <c r="C13" s="6"/>
      <c r="D13" s="6"/>
      <c r="E13" s="6"/>
      <c r="F13" s="64"/>
    </row>
    <row r="14" spans="1:6" s="67" customFormat="1" x14ac:dyDescent="0.2">
      <c r="B14" s="77"/>
      <c r="C14" s="6"/>
      <c r="D14" s="6"/>
      <c r="E14" s="6"/>
      <c r="F14" s="64"/>
    </row>
    <row r="15" spans="1:6" s="67" customFormat="1" x14ac:dyDescent="0.2">
      <c r="B15" s="77"/>
      <c r="C15" s="6"/>
      <c r="D15" s="6"/>
      <c r="E15" s="6"/>
      <c r="F15" s="64"/>
    </row>
    <row r="16" spans="1:6" s="67" customFormat="1" x14ac:dyDescent="0.2">
      <c r="B16" s="77"/>
      <c r="C16" s="6"/>
      <c r="D16" s="6"/>
      <c r="E16" s="6"/>
      <c r="F16" s="64"/>
    </row>
    <row r="17" spans="2:6" s="67" customFormat="1" x14ac:dyDescent="0.2">
      <c r="B17" s="77"/>
      <c r="C17" s="6"/>
      <c r="D17" s="6"/>
      <c r="E17" s="6"/>
      <c r="F17" s="64"/>
    </row>
    <row r="18" spans="2:6" s="67" customFormat="1" x14ac:dyDescent="0.2">
      <c r="B18" s="77"/>
      <c r="C18" s="6"/>
      <c r="D18" s="6"/>
      <c r="E18" s="6"/>
      <c r="F18" s="64"/>
    </row>
    <row r="19" spans="2:6" x14ac:dyDescent="0.2">
      <c r="B19" s="77"/>
      <c r="C19" s="6"/>
      <c r="D19" s="6"/>
      <c r="E19" s="6"/>
    </row>
    <row r="20" spans="2:6" x14ac:dyDescent="0.2">
      <c r="B20" s="77"/>
      <c r="C20" s="6"/>
      <c r="D20" s="6"/>
      <c r="E20" s="6"/>
    </row>
    <row r="21" spans="2:6" x14ac:dyDescent="0.2">
      <c r="B21" s="77"/>
      <c r="C21" s="6"/>
      <c r="D21" s="6"/>
      <c r="E21" s="6"/>
    </row>
    <row r="22" spans="2:6" ht="39" customHeight="1" x14ac:dyDescent="0.2">
      <c r="B22" s="77"/>
      <c r="C22" s="6"/>
      <c r="D22" s="6"/>
      <c r="E22" s="6"/>
    </row>
    <row r="23" spans="2:6" x14ac:dyDescent="0.2">
      <c r="B23" s="77"/>
      <c r="C23" s="6"/>
      <c r="D23" s="6"/>
      <c r="E23" s="6"/>
    </row>
    <row r="24" spans="2:6" x14ac:dyDescent="0.2">
      <c r="B24" s="77"/>
      <c r="C24" s="6"/>
      <c r="D24" s="6"/>
      <c r="E24" s="6"/>
    </row>
    <row r="25" spans="2:6" x14ac:dyDescent="0.2">
      <c r="B25" s="77"/>
      <c r="C25" s="6"/>
      <c r="D25" s="6"/>
      <c r="E25" s="6"/>
    </row>
    <row r="26" spans="2:6" x14ac:dyDescent="0.2">
      <c r="B26" s="77"/>
      <c r="C26" s="6"/>
      <c r="D26" s="6"/>
      <c r="E26" s="6"/>
    </row>
    <row r="27" spans="2:6" x14ac:dyDescent="0.2">
      <c r="B27" s="77"/>
      <c r="C27" s="6"/>
      <c r="D27" s="6"/>
      <c r="E27" s="6"/>
    </row>
    <row r="28" spans="2:6" x14ac:dyDescent="0.2">
      <c r="B28" s="78"/>
      <c r="C28" s="6"/>
      <c r="D28" s="6"/>
      <c r="E28" s="6"/>
    </row>
    <row r="29" spans="2:6" x14ac:dyDescent="0.2">
      <c r="B29" s="79"/>
      <c r="C29" s="6"/>
      <c r="D29" s="6"/>
      <c r="E29" s="6"/>
    </row>
    <row r="30" spans="2:6" x14ac:dyDescent="0.2">
      <c r="B30" s="79"/>
      <c r="C30" s="6"/>
      <c r="D30" s="6"/>
      <c r="E30" s="6"/>
    </row>
    <row r="31" spans="2:6" x14ac:dyDescent="0.2">
      <c r="B31" s="79"/>
      <c r="C31" s="6"/>
      <c r="D31" s="6"/>
      <c r="E31" s="6"/>
    </row>
    <row r="32" spans="2:6" x14ac:dyDescent="0.2">
      <c r="B32" s="79"/>
      <c r="C32" s="6"/>
      <c r="D32" s="6"/>
      <c r="E32" s="6"/>
    </row>
    <row r="33" spans="2:5" x14ac:dyDescent="0.2">
      <c r="B33" s="78"/>
      <c r="C33" s="6"/>
      <c r="D33" s="6"/>
      <c r="E33" s="6"/>
    </row>
    <row r="34" spans="2:5" x14ac:dyDescent="0.2">
      <c r="B34" s="78"/>
      <c r="C34" s="6"/>
      <c r="D34" s="6"/>
      <c r="E34" s="6"/>
    </row>
    <row r="35" spans="2:5" x14ac:dyDescent="0.2">
      <c r="B35" s="79"/>
      <c r="C35" s="6"/>
      <c r="D35" s="6"/>
      <c r="E35" s="6"/>
    </row>
    <row r="36" spans="2:5" x14ac:dyDescent="0.2">
      <c r="B36" s="79"/>
      <c r="C36" s="6"/>
      <c r="D36" s="6"/>
      <c r="E36" s="6"/>
    </row>
    <row r="37" spans="2:5" x14ac:dyDescent="0.2">
      <c r="B37" s="79"/>
      <c r="C37" s="6"/>
      <c r="D37" s="6"/>
      <c r="E37" s="6"/>
    </row>
    <row r="38" spans="2:5" x14ac:dyDescent="0.2">
      <c r="B38" s="78"/>
      <c r="C38" s="6"/>
      <c r="D38" s="6"/>
      <c r="E38" s="6"/>
    </row>
    <row r="39" spans="2:5" x14ac:dyDescent="0.2">
      <c r="B39" s="78"/>
      <c r="C39" s="6"/>
      <c r="D39" s="6"/>
      <c r="E39" s="6"/>
    </row>
    <row r="40" spans="2:5" ht="12.75" customHeight="1" x14ac:dyDescent="0.2">
      <c r="B40" s="79"/>
      <c r="C40" s="6"/>
      <c r="D40" s="6"/>
      <c r="E40" s="6"/>
    </row>
    <row r="41" spans="2:5" ht="12.75" customHeight="1" x14ac:dyDescent="0.2">
      <c r="B41" s="79"/>
      <c r="C41" s="6"/>
      <c r="D41" s="6"/>
      <c r="E41" s="6"/>
    </row>
    <row r="42" spans="2:5" ht="12.75" customHeight="1" x14ac:dyDescent="0.2">
      <c r="B42" s="79"/>
      <c r="C42" s="6"/>
      <c r="D42" s="6"/>
      <c r="E42" s="6"/>
    </row>
    <row r="43" spans="2:5" ht="12.75" customHeight="1" x14ac:dyDescent="0.2">
      <c r="B43" s="79"/>
      <c r="C43" s="6"/>
      <c r="D43" s="6"/>
      <c r="E43" s="6"/>
    </row>
    <row r="44" spans="2:5" ht="12.75" customHeight="1" x14ac:dyDescent="0.2">
      <c r="B44" s="79"/>
      <c r="C44" s="6"/>
      <c r="D44" s="6"/>
      <c r="E44" s="6"/>
    </row>
    <row r="45" spans="2:5" ht="12.75" customHeight="1" x14ac:dyDescent="0.2">
      <c r="B45" s="80"/>
      <c r="C45" s="6"/>
      <c r="D45" s="6"/>
      <c r="E45" s="6"/>
    </row>
    <row r="46" spans="2:5" ht="12.75" customHeight="1" x14ac:dyDescent="0.2">
      <c r="B46" s="78"/>
      <c r="C46" s="6"/>
      <c r="D46" s="6"/>
      <c r="E46" s="6"/>
    </row>
    <row r="47" spans="2:5" ht="12.75" customHeight="1" x14ac:dyDescent="0.2">
      <c r="B47" s="81"/>
      <c r="C47" s="6"/>
      <c r="D47" s="6"/>
      <c r="E47" s="6"/>
    </row>
    <row r="48" spans="2:5" ht="12.75" customHeight="1" x14ac:dyDescent="0.2">
      <c r="B48" s="80"/>
      <c r="C48" s="6"/>
      <c r="D48" s="6"/>
      <c r="E48" s="6"/>
    </row>
    <row r="49" spans="2:6" ht="12.75" customHeight="1" x14ac:dyDescent="0.2">
      <c r="B49" s="82"/>
      <c r="C49" s="6"/>
      <c r="D49" s="6"/>
      <c r="E49" s="6"/>
    </row>
    <row r="50" spans="2:6" ht="12.75" customHeight="1" x14ac:dyDescent="0.2">
      <c r="B50" s="83"/>
      <c r="C50" s="49"/>
      <c r="D50" s="49"/>
      <c r="E50" s="49"/>
      <c r="F50" s="83"/>
    </row>
    <row r="51" spans="2:6" ht="12.75" customHeight="1" x14ac:dyDescent="0.2"/>
    <row r="52" spans="2:6" ht="12.75" customHeight="1" x14ac:dyDescent="0.2"/>
    <row r="53" spans="2:6" ht="12.75" customHeight="1" x14ac:dyDescent="0.2">
      <c r="B53" s="84"/>
    </row>
    <row r="54" spans="2:6" ht="12.75" customHeight="1" x14ac:dyDescent="0.2"/>
    <row r="55" spans="2:6" ht="12.75" customHeight="1" x14ac:dyDescent="0.2"/>
    <row r="56" spans="2:6" ht="12.75" customHeight="1" x14ac:dyDescent="0.2"/>
    <row r="57" spans="2:6" ht="12.75" customHeight="1" x14ac:dyDescent="0.2"/>
    <row r="58" spans="2:6" ht="12.75" customHeight="1" x14ac:dyDescent="0.2"/>
  </sheetData>
  <mergeCells count="4">
    <mergeCell ref="B2:F2"/>
    <mergeCell ref="C3:E3"/>
    <mergeCell ref="F3:F4"/>
    <mergeCell ref="B11:E11"/>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E6E43-3A25-48D9-9034-EC66CAC9F456}">
  <dimension ref="B1:AX65"/>
  <sheetViews>
    <sheetView zoomScaleNormal="100" workbookViewId="0">
      <selection activeCell="D12" sqref="D12"/>
    </sheetView>
  </sheetViews>
  <sheetFormatPr defaultColWidth="8" defaultRowHeight="12.75" x14ac:dyDescent="0.2"/>
  <cols>
    <col min="1" max="1" width="3.25" style="581" customWidth="1"/>
    <col min="2" max="2" width="5.875" style="581" customWidth="1"/>
    <col min="3" max="3" width="53.125" style="581" customWidth="1"/>
    <col min="4" max="4" width="15.5" style="581" customWidth="1"/>
    <col min="5" max="19" width="11" style="581" customWidth="1"/>
    <col min="20" max="50" width="11" style="581" hidden="1" customWidth="1"/>
    <col min="51" max="16384" width="8" style="581"/>
  </cols>
  <sheetData>
    <row r="1" spans="2:50" ht="21" customHeight="1" x14ac:dyDescent="0.2"/>
    <row r="2" spans="2:50" ht="48" customHeight="1" x14ac:dyDescent="0.2">
      <c r="B2" s="938" t="s">
        <v>1501</v>
      </c>
      <c r="C2" s="938"/>
      <c r="D2" s="938"/>
      <c r="E2" s="938"/>
      <c r="F2" s="938"/>
      <c r="G2" s="938"/>
    </row>
    <row r="3" spans="2:50" ht="27" customHeight="1" x14ac:dyDescent="0.2">
      <c r="B3" s="939" t="s">
        <v>1502</v>
      </c>
      <c r="C3" s="940"/>
      <c r="D3" s="941">
        <v>45291</v>
      </c>
      <c r="E3" s="942"/>
      <c r="F3" s="942"/>
      <c r="G3" s="942"/>
      <c r="H3" s="942"/>
      <c r="I3" s="942"/>
      <c r="J3" s="942"/>
      <c r="K3" s="942"/>
      <c r="L3" s="942"/>
      <c r="M3" s="942"/>
      <c r="N3" s="942"/>
      <c r="O3" s="942"/>
      <c r="P3" s="942"/>
      <c r="Q3" s="942"/>
      <c r="R3" s="942"/>
      <c r="S3" s="942"/>
      <c r="T3" s="941">
        <v>44926</v>
      </c>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c r="AT3" s="942"/>
      <c r="AU3" s="942"/>
      <c r="AV3" s="942"/>
      <c r="AW3" s="942"/>
      <c r="AX3" s="942"/>
    </row>
    <row r="4" spans="2:50" ht="27" customHeight="1" x14ac:dyDescent="0.2">
      <c r="B4" s="939"/>
      <c r="C4" s="939"/>
      <c r="D4" s="943" t="s">
        <v>1443</v>
      </c>
      <c r="E4" s="937" t="s">
        <v>1444</v>
      </c>
      <c r="F4" s="937"/>
      <c r="G4" s="937"/>
      <c r="H4" s="937"/>
      <c r="I4" s="937"/>
      <c r="J4" s="937" t="s">
        <v>1445</v>
      </c>
      <c r="K4" s="937"/>
      <c r="L4" s="937"/>
      <c r="M4" s="937"/>
      <c r="N4" s="937"/>
      <c r="O4" s="937" t="s">
        <v>1503</v>
      </c>
      <c r="P4" s="937"/>
      <c r="Q4" s="937"/>
      <c r="R4" s="937"/>
      <c r="S4" s="944"/>
      <c r="T4" s="945" t="s">
        <v>1443</v>
      </c>
      <c r="U4" s="937" t="s">
        <v>1444</v>
      </c>
      <c r="V4" s="937"/>
      <c r="W4" s="937"/>
      <c r="X4" s="937"/>
      <c r="Y4" s="937"/>
      <c r="Z4" s="937" t="s">
        <v>1445</v>
      </c>
      <c r="AA4" s="937"/>
      <c r="AB4" s="937"/>
      <c r="AC4" s="937"/>
      <c r="AD4" s="937" t="s">
        <v>1504</v>
      </c>
      <c r="AE4" s="937"/>
      <c r="AF4" s="937"/>
      <c r="AG4" s="937"/>
      <c r="AH4" s="937" t="s">
        <v>1505</v>
      </c>
      <c r="AI4" s="937"/>
      <c r="AJ4" s="937"/>
      <c r="AK4" s="937"/>
      <c r="AL4" s="937" t="s">
        <v>1506</v>
      </c>
      <c r="AM4" s="937"/>
      <c r="AN4" s="937"/>
      <c r="AO4" s="937"/>
      <c r="AP4" s="937" t="s">
        <v>1507</v>
      </c>
      <c r="AQ4" s="937"/>
      <c r="AR4" s="937"/>
      <c r="AS4" s="937"/>
      <c r="AT4" s="937" t="s">
        <v>1508</v>
      </c>
      <c r="AU4" s="937"/>
      <c r="AV4" s="937"/>
      <c r="AW4" s="937"/>
      <c r="AX4" s="937"/>
    </row>
    <row r="5" spans="2:50" ht="27" customHeight="1" x14ac:dyDescent="0.2">
      <c r="B5" s="939"/>
      <c r="C5" s="939"/>
      <c r="D5" s="943"/>
      <c r="E5" s="934" t="s">
        <v>1447</v>
      </c>
      <c r="F5" s="935"/>
      <c r="G5" s="935"/>
      <c r="H5" s="935"/>
      <c r="I5" s="936"/>
      <c r="J5" s="934" t="s">
        <v>1447</v>
      </c>
      <c r="K5" s="935"/>
      <c r="L5" s="935"/>
      <c r="M5" s="935"/>
      <c r="N5" s="936"/>
      <c r="O5" s="934" t="s">
        <v>1447</v>
      </c>
      <c r="P5" s="935"/>
      <c r="Q5" s="935"/>
      <c r="R5" s="935"/>
      <c r="S5" s="935"/>
      <c r="T5" s="945"/>
      <c r="U5" s="934" t="s">
        <v>1447</v>
      </c>
      <c r="V5" s="935"/>
      <c r="W5" s="935"/>
      <c r="X5" s="935"/>
      <c r="Y5" s="936"/>
      <c r="Z5" s="934" t="s">
        <v>1447</v>
      </c>
      <c r="AA5" s="935"/>
      <c r="AB5" s="935"/>
      <c r="AC5" s="936"/>
      <c r="AD5" s="934" t="s">
        <v>1447</v>
      </c>
      <c r="AE5" s="935"/>
      <c r="AF5" s="935"/>
      <c r="AG5" s="936"/>
      <c r="AH5" s="934" t="s">
        <v>1447</v>
      </c>
      <c r="AI5" s="935"/>
      <c r="AJ5" s="935"/>
      <c r="AK5" s="936"/>
      <c r="AL5" s="934" t="s">
        <v>1447</v>
      </c>
      <c r="AM5" s="935"/>
      <c r="AN5" s="935"/>
      <c r="AO5" s="936"/>
      <c r="AP5" s="934" t="s">
        <v>1447</v>
      </c>
      <c r="AQ5" s="935"/>
      <c r="AR5" s="935"/>
      <c r="AS5" s="936"/>
      <c r="AT5" s="934" t="s">
        <v>1447</v>
      </c>
      <c r="AU5" s="935"/>
      <c r="AV5" s="935"/>
      <c r="AW5" s="935"/>
      <c r="AX5" s="936"/>
    </row>
    <row r="6" spans="2:50" ht="27" customHeight="1" x14ac:dyDescent="0.2">
      <c r="B6" s="939"/>
      <c r="C6" s="939"/>
      <c r="D6" s="943"/>
      <c r="E6" s="582"/>
      <c r="F6" s="934" t="s">
        <v>1448</v>
      </c>
      <c r="G6" s="935"/>
      <c r="H6" s="935"/>
      <c r="I6" s="936"/>
      <c r="J6" s="582"/>
      <c r="K6" s="934" t="s">
        <v>1448</v>
      </c>
      <c r="L6" s="935"/>
      <c r="M6" s="935"/>
      <c r="N6" s="936"/>
      <c r="O6" s="582"/>
      <c r="P6" s="934" t="s">
        <v>1448</v>
      </c>
      <c r="Q6" s="935"/>
      <c r="R6" s="935"/>
      <c r="S6" s="935"/>
      <c r="T6" s="945"/>
      <c r="U6" s="582"/>
      <c r="V6" s="934" t="s">
        <v>1448</v>
      </c>
      <c r="W6" s="935"/>
      <c r="X6" s="935"/>
      <c r="Y6" s="936"/>
      <c r="Z6" s="582"/>
      <c r="AA6" s="934" t="s">
        <v>1448</v>
      </c>
      <c r="AB6" s="935"/>
      <c r="AC6" s="936"/>
      <c r="AD6" s="582"/>
      <c r="AE6" s="934" t="s">
        <v>1448</v>
      </c>
      <c r="AF6" s="935"/>
      <c r="AG6" s="936"/>
      <c r="AH6" s="582"/>
      <c r="AI6" s="934" t="s">
        <v>1448</v>
      </c>
      <c r="AJ6" s="935"/>
      <c r="AK6" s="936"/>
      <c r="AL6" s="582"/>
      <c r="AM6" s="934" t="s">
        <v>1448</v>
      </c>
      <c r="AN6" s="935"/>
      <c r="AO6" s="936"/>
      <c r="AP6" s="582"/>
      <c r="AQ6" s="934" t="s">
        <v>1448</v>
      </c>
      <c r="AR6" s="935"/>
      <c r="AS6" s="936"/>
      <c r="AT6" s="582"/>
      <c r="AU6" s="934" t="s">
        <v>1448</v>
      </c>
      <c r="AV6" s="935"/>
      <c r="AW6" s="935"/>
      <c r="AX6" s="936"/>
    </row>
    <row r="7" spans="2:50" ht="51.75" customHeight="1" x14ac:dyDescent="0.2">
      <c r="B7" s="939"/>
      <c r="C7" s="939"/>
      <c r="D7" s="943"/>
      <c r="E7" s="583"/>
      <c r="F7" s="583"/>
      <c r="G7" s="584" t="s">
        <v>1449</v>
      </c>
      <c r="H7" s="584" t="s">
        <v>1450</v>
      </c>
      <c r="I7" s="584" t="s">
        <v>1451</v>
      </c>
      <c r="J7" s="583"/>
      <c r="K7" s="583"/>
      <c r="L7" s="584" t="s">
        <v>1449</v>
      </c>
      <c r="M7" s="584" t="s">
        <v>1452</v>
      </c>
      <c r="N7" s="584" t="s">
        <v>1451</v>
      </c>
      <c r="O7" s="583"/>
      <c r="P7" s="583"/>
      <c r="Q7" s="584" t="s">
        <v>1449</v>
      </c>
      <c r="R7" s="584" t="s">
        <v>1453</v>
      </c>
      <c r="S7" s="585" t="s">
        <v>1451</v>
      </c>
      <c r="T7" s="945"/>
      <c r="U7" s="583"/>
      <c r="V7" s="583"/>
      <c r="W7" s="584" t="s">
        <v>1509</v>
      </c>
      <c r="X7" s="584" t="s">
        <v>1450</v>
      </c>
      <c r="Y7" s="584" t="s">
        <v>1451</v>
      </c>
      <c r="Z7" s="583"/>
      <c r="AA7" s="583"/>
      <c r="AB7" s="584" t="s">
        <v>1509</v>
      </c>
      <c r="AC7" s="584" t="s">
        <v>1451</v>
      </c>
      <c r="AD7" s="583"/>
      <c r="AE7" s="583"/>
      <c r="AF7" s="584" t="s">
        <v>1509</v>
      </c>
      <c r="AG7" s="584" t="s">
        <v>1451</v>
      </c>
      <c r="AH7" s="583"/>
      <c r="AI7" s="583"/>
      <c r="AJ7" s="584" t="s">
        <v>1509</v>
      </c>
      <c r="AK7" s="584" t="s">
        <v>1451</v>
      </c>
      <c r="AL7" s="583"/>
      <c r="AM7" s="583"/>
      <c r="AN7" s="584" t="s">
        <v>1509</v>
      </c>
      <c r="AO7" s="584" t="s">
        <v>1451</v>
      </c>
      <c r="AP7" s="583"/>
      <c r="AQ7" s="583"/>
      <c r="AR7" s="584" t="s">
        <v>1509</v>
      </c>
      <c r="AS7" s="584" t="s">
        <v>1451</v>
      </c>
      <c r="AT7" s="583"/>
      <c r="AU7" s="583"/>
      <c r="AV7" s="584" t="s">
        <v>1509</v>
      </c>
      <c r="AW7" s="584" t="s">
        <v>1450</v>
      </c>
      <c r="AX7" s="584" t="s">
        <v>1451</v>
      </c>
    </row>
    <row r="8" spans="2:50" ht="15" customHeight="1" x14ac:dyDescent="0.2">
      <c r="B8" s="586"/>
      <c r="C8" s="587" t="s">
        <v>1454</v>
      </c>
      <c r="D8" s="588"/>
      <c r="E8" s="589"/>
      <c r="F8" s="589"/>
      <c r="G8" s="589"/>
      <c r="H8" s="586"/>
      <c r="I8" s="586"/>
      <c r="J8" s="586"/>
      <c r="K8" s="586"/>
      <c r="L8" s="586"/>
      <c r="M8" s="586"/>
      <c r="N8" s="586"/>
      <c r="O8" s="586"/>
      <c r="P8" s="586"/>
      <c r="Q8" s="586"/>
      <c r="R8" s="586"/>
      <c r="S8" s="586"/>
      <c r="T8" s="590"/>
      <c r="U8" s="591"/>
      <c r="V8" s="591"/>
      <c r="W8" s="591"/>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row>
    <row r="9" spans="2:50" ht="24" x14ac:dyDescent="0.2">
      <c r="B9" s="593">
        <v>1</v>
      </c>
      <c r="C9" s="594" t="s">
        <v>1455</v>
      </c>
      <c r="D9" s="595">
        <v>44173.082623059556</v>
      </c>
      <c r="E9" s="595">
        <v>5618.4942633163064</v>
      </c>
      <c r="F9" s="595">
        <v>197.59835930554468</v>
      </c>
      <c r="G9" s="595"/>
      <c r="H9" s="595"/>
      <c r="I9" s="595">
        <v>28.529140617599996</v>
      </c>
      <c r="J9" s="596"/>
      <c r="K9" s="596"/>
      <c r="L9" s="596"/>
      <c r="M9" s="596"/>
      <c r="N9" s="596"/>
      <c r="O9" s="596">
        <v>8043.4098484934966</v>
      </c>
      <c r="P9" s="596">
        <v>197.59835930554468</v>
      </c>
      <c r="Q9" s="596"/>
      <c r="R9" s="596"/>
      <c r="S9" s="596">
        <v>28.529140617599996</v>
      </c>
      <c r="T9" s="597">
        <f t="shared" ref="T9:AX9" si="0">T10+T28+T32+T36+T39</f>
        <v>0</v>
      </c>
      <c r="U9" s="596">
        <f t="shared" si="0"/>
        <v>0</v>
      </c>
      <c r="V9" s="596">
        <f t="shared" si="0"/>
        <v>0</v>
      </c>
      <c r="W9" s="596">
        <f t="shared" si="0"/>
        <v>0</v>
      </c>
      <c r="X9" s="596">
        <f t="shared" si="0"/>
        <v>0</v>
      </c>
      <c r="Y9" s="596">
        <f t="shared" si="0"/>
        <v>0</v>
      </c>
      <c r="Z9" s="596">
        <f t="shared" si="0"/>
        <v>0</v>
      </c>
      <c r="AA9" s="596">
        <f t="shared" si="0"/>
        <v>0</v>
      </c>
      <c r="AB9" s="596">
        <f t="shared" si="0"/>
        <v>0</v>
      </c>
      <c r="AC9" s="596">
        <f t="shared" si="0"/>
        <v>0</v>
      </c>
      <c r="AD9" s="596">
        <f t="shared" si="0"/>
        <v>0</v>
      </c>
      <c r="AE9" s="596">
        <f t="shared" si="0"/>
        <v>0</v>
      </c>
      <c r="AF9" s="596">
        <f t="shared" si="0"/>
        <v>0</v>
      </c>
      <c r="AG9" s="596">
        <f t="shared" si="0"/>
        <v>0</v>
      </c>
      <c r="AH9" s="596">
        <f t="shared" si="0"/>
        <v>0</v>
      </c>
      <c r="AI9" s="596">
        <f t="shared" si="0"/>
        <v>0</v>
      </c>
      <c r="AJ9" s="596">
        <f t="shared" si="0"/>
        <v>0</v>
      </c>
      <c r="AK9" s="596">
        <f t="shared" si="0"/>
        <v>0</v>
      </c>
      <c r="AL9" s="596">
        <f t="shared" si="0"/>
        <v>0</v>
      </c>
      <c r="AM9" s="596">
        <f t="shared" si="0"/>
        <v>0</v>
      </c>
      <c r="AN9" s="596">
        <f t="shared" si="0"/>
        <v>0</v>
      </c>
      <c r="AO9" s="596">
        <f t="shared" si="0"/>
        <v>0</v>
      </c>
      <c r="AP9" s="596">
        <f t="shared" si="0"/>
        <v>0</v>
      </c>
      <c r="AQ9" s="596">
        <f t="shared" si="0"/>
        <v>0</v>
      </c>
      <c r="AR9" s="596">
        <f t="shared" si="0"/>
        <v>0</v>
      </c>
      <c r="AS9" s="596">
        <f t="shared" si="0"/>
        <v>0</v>
      </c>
      <c r="AT9" s="596">
        <f t="shared" si="0"/>
        <v>0</v>
      </c>
      <c r="AU9" s="596">
        <f t="shared" si="0"/>
        <v>0</v>
      </c>
      <c r="AV9" s="596">
        <f t="shared" si="0"/>
        <v>0</v>
      </c>
      <c r="AW9" s="596">
        <f t="shared" si="0"/>
        <v>0</v>
      </c>
      <c r="AX9" s="596">
        <f t="shared" si="0"/>
        <v>0</v>
      </c>
    </row>
    <row r="10" spans="2:50" ht="15" customHeight="1" x14ac:dyDescent="0.2">
      <c r="B10" s="598">
        <v>2</v>
      </c>
      <c r="C10" s="599" t="s">
        <v>1510</v>
      </c>
      <c r="D10" s="596">
        <v>30808.417034040001</v>
      </c>
      <c r="E10" s="596"/>
      <c r="F10" s="596"/>
      <c r="G10" s="600"/>
      <c r="H10" s="600"/>
      <c r="I10" s="600"/>
      <c r="J10" s="600"/>
      <c r="K10" s="600"/>
      <c r="L10" s="600"/>
      <c r="M10" s="600"/>
      <c r="N10" s="600"/>
      <c r="O10" s="596">
        <v>2424.9155851771902</v>
      </c>
      <c r="P10" s="600"/>
      <c r="Q10" s="600"/>
      <c r="R10" s="600"/>
      <c r="S10" s="600"/>
      <c r="T10" s="601">
        <f t="shared" ref="T10:AX10" si="1">T11+T15</f>
        <v>0</v>
      </c>
      <c r="U10" s="600">
        <f t="shared" si="1"/>
        <v>0</v>
      </c>
      <c r="V10" s="600">
        <f t="shared" si="1"/>
        <v>0</v>
      </c>
      <c r="W10" s="600">
        <f t="shared" si="1"/>
        <v>0</v>
      </c>
      <c r="X10" s="600">
        <f t="shared" si="1"/>
        <v>0</v>
      </c>
      <c r="Y10" s="600">
        <f t="shared" si="1"/>
        <v>0</v>
      </c>
      <c r="Z10" s="600">
        <f t="shared" si="1"/>
        <v>0</v>
      </c>
      <c r="AA10" s="600">
        <f t="shared" si="1"/>
        <v>0</v>
      </c>
      <c r="AB10" s="600">
        <f t="shared" si="1"/>
        <v>0</v>
      </c>
      <c r="AC10" s="600">
        <f t="shared" si="1"/>
        <v>0</v>
      </c>
      <c r="AD10" s="600">
        <f t="shared" si="1"/>
        <v>0</v>
      </c>
      <c r="AE10" s="600">
        <f t="shared" si="1"/>
        <v>0</v>
      </c>
      <c r="AF10" s="600">
        <f t="shared" si="1"/>
        <v>0</v>
      </c>
      <c r="AG10" s="600">
        <f t="shared" si="1"/>
        <v>0</v>
      </c>
      <c r="AH10" s="600">
        <f t="shared" si="1"/>
        <v>0</v>
      </c>
      <c r="AI10" s="600">
        <f t="shared" si="1"/>
        <v>0</v>
      </c>
      <c r="AJ10" s="600">
        <f t="shared" si="1"/>
        <v>0</v>
      </c>
      <c r="AK10" s="600">
        <f t="shared" si="1"/>
        <v>0</v>
      </c>
      <c r="AL10" s="600">
        <f t="shared" si="1"/>
        <v>0</v>
      </c>
      <c r="AM10" s="600">
        <f t="shared" si="1"/>
        <v>0</v>
      </c>
      <c r="AN10" s="600">
        <f t="shared" si="1"/>
        <v>0</v>
      </c>
      <c r="AO10" s="600">
        <f t="shared" si="1"/>
        <v>0</v>
      </c>
      <c r="AP10" s="600">
        <f t="shared" si="1"/>
        <v>0</v>
      </c>
      <c r="AQ10" s="600">
        <f t="shared" si="1"/>
        <v>0</v>
      </c>
      <c r="AR10" s="600">
        <f t="shared" si="1"/>
        <v>0</v>
      </c>
      <c r="AS10" s="600">
        <f t="shared" si="1"/>
        <v>0</v>
      </c>
      <c r="AT10" s="600">
        <f t="shared" si="1"/>
        <v>0</v>
      </c>
      <c r="AU10" s="600">
        <f t="shared" si="1"/>
        <v>0</v>
      </c>
      <c r="AV10" s="600">
        <f t="shared" si="1"/>
        <v>0</v>
      </c>
      <c r="AW10" s="600">
        <f t="shared" si="1"/>
        <v>0</v>
      </c>
      <c r="AX10" s="600">
        <f t="shared" si="1"/>
        <v>0</v>
      </c>
    </row>
    <row r="11" spans="2:50" ht="15" customHeight="1" x14ac:dyDescent="0.2">
      <c r="B11" s="593">
        <v>3</v>
      </c>
      <c r="C11" s="602" t="s">
        <v>29</v>
      </c>
      <c r="D11" s="596">
        <v>3304.3442832100022</v>
      </c>
      <c r="E11" s="596"/>
      <c r="F11" s="596"/>
      <c r="G11" s="596"/>
      <c r="H11" s="596"/>
      <c r="I11" s="596"/>
      <c r="J11" s="596"/>
      <c r="K11" s="596"/>
      <c r="L11" s="596"/>
      <c r="M11" s="596"/>
      <c r="N11" s="596"/>
      <c r="O11" s="596">
        <v>1213.9761457411901</v>
      </c>
      <c r="P11" s="596"/>
      <c r="Q11" s="596"/>
      <c r="R11" s="596"/>
      <c r="S11" s="596"/>
      <c r="T11" s="597">
        <f t="shared" ref="T11:AX11" si="2">SUM(T12:T14)</f>
        <v>0</v>
      </c>
      <c r="U11" s="596">
        <f t="shared" si="2"/>
        <v>0</v>
      </c>
      <c r="V11" s="596">
        <f t="shared" si="2"/>
        <v>0</v>
      </c>
      <c r="W11" s="596">
        <f t="shared" si="2"/>
        <v>0</v>
      </c>
      <c r="X11" s="596">
        <f t="shared" si="2"/>
        <v>0</v>
      </c>
      <c r="Y11" s="596">
        <f t="shared" si="2"/>
        <v>0</v>
      </c>
      <c r="Z11" s="596">
        <f t="shared" si="2"/>
        <v>0</v>
      </c>
      <c r="AA11" s="596">
        <f t="shared" si="2"/>
        <v>0</v>
      </c>
      <c r="AB11" s="596">
        <f t="shared" si="2"/>
        <v>0</v>
      </c>
      <c r="AC11" s="596">
        <f t="shared" si="2"/>
        <v>0</v>
      </c>
      <c r="AD11" s="596">
        <f t="shared" si="2"/>
        <v>0</v>
      </c>
      <c r="AE11" s="596">
        <f t="shared" si="2"/>
        <v>0</v>
      </c>
      <c r="AF11" s="596">
        <f t="shared" si="2"/>
        <v>0</v>
      </c>
      <c r="AG11" s="596">
        <f t="shared" si="2"/>
        <v>0</v>
      </c>
      <c r="AH11" s="596">
        <f t="shared" si="2"/>
        <v>0</v>
      </c>
      <c r="AI11" s="596">
        <f t="shared" si="2"/>
        <v>0</v>
      </c>
      <c r="AJ11" s="596">
        <f t="shared" si="2"/>
        <v>0</v>
      </c>
      <c r="AK11" s="596">
        <f t="shared" si="2"/>
        <v>0</v>
      </c>
      <c r="AL11" s="596">
        <f t="shared" si="2"/>
        <v>0</v>
      </c>
      <c r="AM11" s="596">
        <f t="shared" si="2"/>
        <v>0</v>
      </c>
      <c r="AN11" s="596">
        <f t="shared" si="2"/>
        <v>0</v>
      </c>
      <c r="AO11" s="596">
        <f t="shared" si="2"/>
        <v>0</v>
      </c>
      <c r="AP11" s="596">
        <f t="shared" si="2"/>
        <v>0</v>
      </c>
      <c r="AQ11" s="596">
        <f t="shared" si="2"/>
        <v>0</v>
      </c>
      <c r="AR11" s="596">
        <f t="shared" si="2"/>
        <v>0</v>
      </c>
      <c r="AS11" s="596">
        <f t="shared" si="2"/>
        <v>0</v>
      </c>
      <c r="AT11" s="596">
        <f t="shared" si="2"/>
        <v>0</v>
      </c>
      <c r="AU11" s="596">
        <f t="shared" si="2"/>
        <v>0</v>
      </c>
      <c r="AV11" s="596">
        <f t="shared" si="2"/>
        <v>0</v>
      </c>
      <c r="AW11" s="596">
        <f t="shared" si="2"/>
        <v>0</v>
      </c>
      <c r="AX11" s="596">
        <f t="shared" si="2"/>
        <v>0</v>
      </c>
    </row>
    <row r="12" spans="2:50" ht="15" customHeight="1" x14ac:dyDescent="0.2">
      <c r="B12" s="593">
        <v>4</v>
      </c>
      <c r="C12" s="603" t="s">
        <v>42</v>
      </c>
      <c r="D12" s="596">
        <v>1004.9032829700021</v>
      </c>
      <c r="E12" s="604"/>
      <c r="F12" s="604"/>
      <c r="G12" s="604"/>
      <c r="H12" s="605"/>
      <c r="I12" s="605"/>
      <c r="J12" s="605"/>
      <c r="K12" s="606"/>
      <c r="L12" s="606"/>
      <c r="M12" s="606"/>
      <c r="N12" s="606"/>
      <c r="O12" s="606">
        <v>360.03297222661399</v>
      </c>
      <c r="P12" s="604"/>
      <c r="Q12" s="606"/>
      <c r="R12" s="606"/>
      <c r="S12" s="606"/>
      <c r="T12" s="597"/>
      <c r="U12" s="604"/>
      <c r="V12" s="604"/>
      <c r="W12" s="604"/>
      <c r="X12" s="605"/>
      <c r="Y12" s="605"/>
      <c r="Z12" s="605"/>
      <c r="AA12" s="605"/>
      <c r="AB12" s="605"/>
      <c r="AC12" s="605"/>
      <c r="AD12" s="605"/>
      <c r="AE12" s="605"/>
      <c r="AF12" s="605"/>
      <c r="AG12" s="605"/>
      <c r="AH12" s="605"/>
      <c r="AI12" s="605"/>
      <c r="AJ12" s="605"/>
      <c r="AK12" s="605"/>
      <c r="AL12" s="605"/>
      <c r="AM12" s="605"/>
      <c r="AN12" s="605"/>
      <c r="AO12" s="605"/>
      <c r="AP12" s="605"/>
      <c r="AQ12" s="605"/>
      <c r="AR12" s="605"/>
      <c r="AS12" s="605"/>
      <c r="AT12" s="605"/>
      <c r="AU12" s="605"/>
      <c r="AV12" s="605"/>
      <c r="AW12" s="605"/>
      <c r="AX12" s="605"/>
    </row>
    <row r="13" spans="2:50" ht="15" customHeight="1" x14ac:dyDescent="0.2">
      <c r="B13" s="593">
        <v>5</v>
      </c>
      <c r="C13" s="603" t="s">
        <v>1456</v>
      </c>
      <c r="D13" s="596"/>
      <c r="E13" s="604"/>
      <c r="F13" s="604"/>
      <c r="G13" s="604"/>
      <c r="H13" s="605"/>
      <c r="I13" s="605"/>
      <c r="J13" s="605"/>
      <c r="K13" s="606"/>
      <c r="L13" s="606"/>
      <c r="M13" s="606"/>
      <c r="N13" s="606"/>
      <c r="O13" s="606"/>
      <c r="P13" s="606"/>
      <c r="Q13" s="606"/>
      <c r="R13" s="606"/>
      <c r="S13" s="606"/>
      <c r="T13" s="597"/>
      <c r="U13" s="604"/>
      <c r="V13" s="604"/>
      <c r="W13" s="604"/>
      <c r="X13" s="605"/>
      <c r="Y13" s="605"/>
      <c r="Z13" s="605"/>
      <c r="AA13" s="605"/>
      <c r="AB13" s="605"/>
      <c r="AC13" s="605"/>
      <c r="AD13" s="605"/>
      <c r="AE13" s="605"/>
      <c r="AF13" s="605"/>
      <c r="AG13" s="605"/>
      <c r="AH13" s="605"/>
      <c r="AI13" s="605"/>
      <c r="AJ13" s="605"/>
      <c r="AK13" s="605"/>
      <c r="AL13" s="605"/>
      <c r="AM13" s="605"/>
      <c r="AN13" s="605"/>
      <c r="AO13" s="605"/>
      <c r="AP13" s="605"/>
      <c r="AQ13" s="605"/>
      <c r="AR13" s="605"/>
      <c r="AS13" s="605"/>
      <c r="AT13" s="605"/>
      <c r="AU13" s="605"/>
      <c r="AV13" s="605"/>
      <c r="AW13" s="605"/>
      <c r="AX13" s="605"/>
    </row>
    <row r="14" spans="2:50" ht="15" customHeight="1" x14ac:dyDescent="0.2">
      <c r="B14" s="593">
        <v>6</v>
      </c>
      <c r="C14" s="603" t="s">
        <v>1457</v>
      </c>
      <c r="D14" s="596">
        <v>2299.44100024</v>
      </c>
      <c r="E14" s="604"/>
      <c r="F14" s="604"/>
      <c r="G14" s="607"/>
      <c r="H14" s="605"/>
      <c r="I14" s="605"/>
      <c r="J14" s="605"/>
      <c r="K14" s="606"/>
      <c r="L14" s="607"/>
      <c r="M14" s="606"/>
      <c r="N14" s="606"/>
      <c r="O14" s="606">
        <v>853.94317351457596</v>
      </c>
      <c r="P14" s="606"/>
      <c r="Q14" s="606"/>
      <c r="R14" s="607"/>
      <c r="S14" s="606"/>
      <c r="T14" s="601"/>
      <c r="U14" s="608"/>
      <c r="V14" s="608"/>
      <c r="W14" s="607"/>
      <c r="X14" s="605"/>
      <c r="Y14" s="605"/>
      <c r="Z14" s="605"/>
      <c r="AA14" s="605"/>
      <c r="AB14" s="607"/>
      <c r="AC14" s="605"/>
      <c r="AD14" s="605"/>
      <c r="AE14" s="605"/>
      <c r="AF14" s="607"/>
      <c r="AG14" s="605"/>
      <c r="AH14" s="605"/>
      <c r="AI14" s="605"/>
      <c r="AJ14" s="607"/>
      <c r="AK14" s="605"/>
      <c r="AL14" s="605"/>
      <c r="AM14" s="605"/>
      <c r="AN14" s="607"/>
      <c r="AO14" s="605"/>
      <c r="AP14" s="605"/>
      <c r="AQ14" s="605"/>
      <c r="AR14" s="607"/>
      <c r="AS14" s="605"/>
      <c r="AT14" s="605"/>
      <c r="AU14" s="605"/>
      <c r="AV14" s="605"/>
      <c r="AW14" s="607"/>
      <c r="AX14" s="605"/>
    </row>
    <row r="15" spans="2:50" ht="15" customHeight="1" x14ac:dyDescent="0.2">
      <c r="B15" s="593">
        <v>7</v>
      </c>
      <c r="C15" s="602" t="s">
        <v>354</v>
      </c>
      <c r="D15" s="596">
        <v>27504.072750830001</v>
      </c>
      <c r="E15" s="596"/>
      <c r="F15" s="596"/>
      <c r="G15" s="596"/>
      <c r="H15" s="596"/>
      <c r="I15" s="596"/>
      <c r="J15" s="596"/>
      <c r="K15" s="596"/>
      <c r="L15" s="596"/>
      <c r="M15" s="596"/>
      <c r="N15" s="596"/>
      <c r="O15" s="596">
        <v>1210.9394394359999</v>
      </c>
      <c r="P15" s="596"/>
      <c r="Q15" s="596"/>
      <c r="R15" s="596"/>
      <c r="S15" s="596"/>
      <c r="T15" s="597">
        <f t="shared" ref="T15:AX15" si="3">T16+T20+T24</f>
        <v>0</v>
      </c>
      <c r="U15" s="596">
        <f t="shared" si="3"/>
        <v>0</v>
      </c>
      <c r="V15" s="596">
        <f t="shared" si="3"/>
        <v>0</v>
      </c>
      <c r="W15" s="596">
        <f t="shared" si="3"/>
        <v>0</v>
      </c>
      <c r="X15" s="596">
        <f t="shared" si="3"/>
        <v>0</v>
      </c>
      <c r="Y15" s="596">
        <f t="shared" si="3"/>
        <v>0</v>
      </c>
      <c r="Z15" s="596">
        <f t="shared" si="3"/>
        <v>0</v>
      </c>
      <c r="AA15" s="596">
        <f t="shared" si="3"/>
        <v>0</v>
      </c>
      <c r="AB15" s="596">
        <f t="shared" si="3"/>
        <v>0</v>
      </c>
      <c r="AC15" s="596">
        <f t="shared" si="3"/>
        <v>0</v>
      </c>
      <c r="AD15" s="596">
        <f t="shared" si="3"/>
        <v>0</v>
      </c>
      <c r="AE15" s="596">
        <f t="shared" si="3"/>
        <v>0</v>
      </c>
      <c r="AF15" s="596">
        <f t="shared" si="3"/>
        <v>0</v>
      </c>
      <c r="AG15" s="596">
        <f t="shared" si="3"/>
        <v>0</v>
      </c>
      <c r="AH15" s="596">
        <f t="shared" si="3"/>
        <v>0</v>
      </c>
      <c r="AI15" s="596">
        <f t="shared" si="3"/>
        <v>0</v>
      </c>
      <c r="AJ15" s="596">
        <f t="shared" si="3"/>
        <v>0</v>
      </c>
      <c r="AK15" s="596">
        <f t="shared" si="3"/>
        <v>0</v>
      </c>
      <c r="AL15" s="596">
        <f t="shared" si="3"/>
        <v>0</v>
      </c>
      <c r="AM15" s="596">
        <f t="shared" si="3"/>
        <v>0</v>
      </c>
      <c r="AN15" s="596">
        <f t="shared" si="3"/>
        <v>0</v>
      </c>
      <c r="AO15" s="596">
        <f t="shared" si="3"/>
        <v>0</v>
      </c>
      <c r="AP15" s="596">
        <f t="shared" si="3"/>
        <v>0</v>
      </c>
      <c r="AQ15" s="596">
        <f t="shared" si="3"/>
        <v>0</v>
      </c>
      <c r="AR15" s="596">
        <f t="shared" si="3"/>
        <v>0</v>
      </c>
      <c r="AS15" s="596">
        <f t="shared" si="3"/>
        <v>0</v>
      </c>
      <c r="AT15" s="596">
        <f t="shared" si="3"/>
        <v>0</v>
      </c>
      <c r="AU15" s="596">
        <f t="shared" si="3"/>
        <v>0</v>
      </c>
      <c r="AV15" s="596">
        <f t="shared" si="3"/>
        <v>0</v>
      </c>
      <c r="AW15" s="596">
        <f t="shared" si="3"/>
        <v>0</v>
      </c>
      <c r="AX15" s="596">
        <f t="shared" si="3"/>
        <v>0</v>
      </c>
    </row>
    <row r="16" spans="2:50" ht="15" customHeight="1" x14ac:dyDescent="0.2">
      <c r="B16" s="593">
        <v>8</v>
      </c>
      <c r="C16" s="603" t="s">
        <v>1458</v>
      </c>
      <c r="D16" s="596">
        <v>23584.408162080003</v>
      </c>
      <c r="E16" s="596"/>
      <c r="F16" s="596"/>
      <c r="G16" s="596"/>
      <c r="H16" s="596"/>
      <c r="I16" s="596"/>
      <c r="J16" s="596"/>
      <c r="K16" s="596"/>
      <c r="L16" s="596"/>
      <c r="M16" s="596"/>
      <c r="N16" s="596"/>
      <c r="O16" s="596"/>
      <c r="P16" s="596"/>
      <c r="Q16" s="596"/>
      <c r="R16" s="596"/>
      <c r="S16" s="596"/>
      <c r="T16" s="597">
        <f t="shared" ref="T16:AX16" si="4">SUM(T17:T19)</f>
        <v>0</v>
      </c>
      <c r="U16" s="596">
        <f t="shared" si="4"/>
        <v>0</v>
      </c>
      <c r="V16" s="596">
        <f t="shared" si="4"/>
        <v>0</v>
      </c>
      <c r="W16" s="596">
        <f t="shared" si="4"/>
        <v>0</v>
      </c>
      <c r="X16" s="596">
        <f t="shared" si="4"/>
        <v>0</v>
      </c>
      <c r="Y16" s="596">
        <f t="shared" si="4"/>
        <v>0</v>
      </c>
      <c r="Z16" s="596">
        <f t="shared" si="4"/>
        <v>0</v>
      </c>
      <c r="AA16" s="596">
        <f t="shared" si="4"/>
        <v>0</v>
      </c>
      <c r="AB16" s="596">
        <f t="shared" si="4"/>
        <v>0</v>
      </c>
      <c r="AC16" s="596">
        <f t="shared" si="4"/>
        <v>0</v>
      </c>
      <c r="AD16" s="596">
        <f t="shared" si="4"/>
        <v>0</v>
      </c>
      <c r="AE16" s="596">
        <f t="shared" si="4"/>
        <v>0</v>
      </c>
      <c r="AF16" s="596">
        <f t="shared" si="4"/>
        <v>0</v>
      </c>
      <c r="AG16" s="596">
        <f t="shared" si="4"/>
        <v>0</v>
      </c>
      <c r="AH16" s="596">
        <f t="shared" si="4"/>
        <v>0</v>
      </c>
      <c r="AI16" s="596">
        <f t="shared" si="4"/>
        <v>0</v>
      </c>
      <c r="AJ16" s="596">
        <f t="shared" si="4"/>
        <v>0</v>
      </c>
      <c r="AK16" s="596">
        <f t="shared" si="4"/>
        <v>0</v>
      </c>
      <c r="AL16" s="596">
        <f t="shared" si="4"/>
        <v>0</v>
      </c>
      <c r="AM16" s="596">
        <f t="shared" si="4"/>
        <v>0</v>
      </c>
      <c r="AN16" s="596">
        <f t="shared" si="4"/>
        <v>0</v>
      </c>
      <c r="AO16" s="596">
        <f t="shared" si="4"/>
        <v>0</v>
      </c>
      <c r="AP16" s="596">
        <f t="shared" si="4"/>
        <v>0</v>
      </c>
      <c r="AQ16" s="596">
        <f t="shared" si="4"/>
        <v>0</v>
      </c>
      <c r="AR16" s="596">
        <f t="shared" si="4"/>
        <v>0</v>
      </c>
      <c r="AS16" s="596">
        <f t="shared" si="4"/>
        <v>0</v>
      </c>
      <c r="AT16" s="596">
        <f t="shared" si="4"/>
        <v>0</v>
      </c>
      <c r="AU16" s="596">
        <f t="shared" si="4"/>
        <v>0</v>
      </c>
      <c r="AV16" s="596">
        <f t="shared" si="4"/>
        <v>0</v>
      </c>
      <c r="AW16" s="596">
        <f t="shared" si="4"/>
        <v>0</v>
      </c>
      <c r="AX16" s="596">
        <f t="shared" si="4"/>
        <v>0</v>
      </c>
    </row>
    <row r="17" spans="2:50" ht="15" customHeight="1" x14ac:dyDescent="0.2">
      <c r="B17" s="593">
        <v>9</v>
      </c>
      <c r="C17" s="609" t="s">
        <v>42</v>
      </c>
      <c r="D17" s="596">
        <v>22986.413573600003</v>
      </c>
      <c r="E17" s="604"/>
      <c r="F17" s="604"/>
      <c r="G17" s="604"/>
      <c r="H17" s="605"/>
      <c r="I17" s="605"/>
      <c r="J17" s="605"/>
      <c r="K17" s="606"/>
      <c r="L17" s="604"/>
      <c r="M17" s="606"/>
      <c r="N17" s="606"/>
      <c r="O17" s="606"/>
      <c r="P17" s="606"/>
      <c r="Q17" s="606"/>
      <c r="R17" s="604"/>
      <c r="S17" s="606"/>
      <c r="T17" s="610"/>
      <c r="U17" s="604"/>
      <c r="V17" s="604"/>
      <c r="W17" s="604"/>
      <c r="X17" s="605"/>
      <c r="Y17" s="605"/>
      <c r="Z17" s="605"/>
      <c r="AA17" s="605"/>
      <c r="AB17" s="604"/>
      <c r="AC17" s="605"/>
      <c r="AD17" s="605"/>
      <c r="AE17" s="605"/>
      <c r="AF17" s="604"/>
      <c r="AG17" s="605"/>
      <c r="AH17" s="605"/>
      <c r="AI17" s="605"/>
      <c r="AJ17" s="604"/>
      <c r="AK17" s="605"/>
      <c r="AL17" s="605"/>
      <c r="AM17" s="605"/>
      <c r="AN17" s="604"/>
      <c r="AO17" s="605"/>
      <c r="AP17" s="605"/>
      <c r="AQ17" s="605"/>
      <c r="AR17" s="604"/>
      <c r="AS17" s="605"/>
      <c r="AT17" s="605"/>
      <c r="AU17" s="605"/>
      <c r="AV17" s="605"/>
      <c r="AW17" s="604"/>
      <c r="AX17" s="605"/>
    </row>
    <row r="18" spans="2:50" ht="15" customHeight="1" x14ac:dyDescent="0.2">
      <c r="B18" s="593">
        <v>10</v>
      </c>
      <c r="C18" s="609" t="s">
        <v>1456</v>
      </c>
      <c r="D18" s="596"/>
      <c r="E18" s="604"/>
      <c r="F18" s="604"/>
      <c r="G18" s="604"/>
      <c r="H18" s="605"/>
      <c r="I18" s="605"/>
      <c r="J18" s="605"/>
      <c r="K18" s="606"/>
      <c r="L18" s="604"/>
      <c r="M18" s="606"/>
      <c r="N18" s="606"/>
      <c r="O18" s="606"/>
      <c r="P18" s="606"/>
      <c r="Q18" s="606"/>
      <c r="R18" s="604"/>
      <c r="S18" s="606"/>
      <c r="T18" s="610"/>
      <c r="U18" s="604"/>
      <c r="V18" s="604"/>
      <c r="W18" s="604"/>
      <c r="X18" s="605"/>
      <c r="Y18" s="605"/>
      <c r="Z18" s="605"/>
      <c r="AA18" s="605"/>
      <c r="AB18" s="604"/>
      <c r="AC18" s="605"/>
      <c r="AD18" s="605"/>
      <c r="AE18" s="605"/>
      <c r="AF18" s="604"/>
      <c r="AG18" s="605"/>
      <c r="AH18" s="605"/>
      <c r="AI18" s="605"/>
      <c r="AJ18" s="604"/>
      <c r="AK18" s="605"/>
      <c r="AL18" s="605"/>
      <c r="AM18" s="605"/>
      <c r="AN18" s="604"/>
      <c r="AO18" s="605"/>
      <c r="AP18" s="605"/>
      <c r="AQ18" s="605"/>
      <c r="AR18" s="604"/>
      <c r="AS18" s="605"/>
      <c r="AT18" s="605"/>
      <c r="AU18" s="605"/>
      <c r="AV18" s="605"/>
      <c r="AW18" s="604"/>
      <c r="AX18" s="605"/>
    </row>
    <row r="19" spans="2:50" ht="15" customHeight="1" x14ac:dyDescent="0.2">
      <c r="B19" s="593">
        <v>11</v>
      </c>
      <c r="C19" s="609" t="s">
        <v>1457</v>
      </c>
      <c r="D19" s="596">
        <v>597.99458848000006</v>
      </c>
      <c r="E19" s="604"/>
      <c r="F19" s="604"/>
      <c r="G19" s="607"/>
      <c r="H19" s="605"/>
      <c r="I19" s="605"/>
      <c r="J19" s="605"/>
      <c r="K19" s="606"/>
      <c r="L19" s="607"/>
      <c r="M19" s="606"/>
      <c r="N19" s="606"/>
      <c r="O19" s="606"/>
      <c r="P19" s="606"/>
      <c r="Q19" s="606"/>
      <c r="R19" s="607"/>
      <c r="S19" s="606"/>
      <c r="T19" s="597"/>
      <c r="U19" s="604"/>
      <c r="V19" s="604"/>
      <c r="W19" s="607"/>
      <c r="X19" s="605"/>
      <c r="Y19" s="605"/>
      <c r="Z19" s="605"/>
      <c r="AA19" s="605"/>
      <c r="AB19" s="607"/>
      <c r="AC19" s="605"/>
      <c r="AD19" s="605"/>
      <c r="AE19" s="605"/>
      <c r="AF19" s="607"/>
      <c r="AG19" s="605"/>
      <c r="AH19" s="605"/>
      <c r="AI19" s="605"/>
      <c r="AJ19" s="607"/>
      <c r="AK19" s="605"/>
      <c r="AL19" s="605"/>
      <c r="AM19" s="605"/>
      <c r="AN19" s="607"/>
      <c r="AO19" s="605"/>
      <c r="AP19" s="605"/>
      <c r="AQ19" s="605"/>
      <c r="AR19" s="607"/>
      <c r="AS19" s="605"/>
      <c r="AT19" s="605"/>
      <c r="AU19" s="605"/>
      <c r="AV19" s="605"/>
      <c r="AW19" s="607"/>
      <c r="AX19" s="605"/>
    </row>
    <row r="20" spans="2:50" ht="15" customHeight="1" x14ac:dyDescent="0.2">
      <c r="B20" s="593">
        <v>12</v>
      </c>
      <c r="C20" s="603" t="s">
        <v>1459</v>
      </c>
      <c r="D20" s="596">
        <v>0</v>
      </c>
      <c r="E20" s="596"/>
      <c r="F20" s="596"/>
      <c r="G20" s="596"/>
      <c r="H20" s="596"/>
      <c r="I20" s="596"/>
      <c r="J20" s="596"/>
      <c r="K20" s="596"/>
      <c r="L20" s="596"/>
      <c r="M20" s="596"/>
      <c r="N20" s="596"/>
      <c r="O20" s="596"/>
      <c r="P20" s="596"/>
      <c r="Q20" s="596"/>
      <c r="R20" s="596"/>
      <c r="S20" s="596"/>
      <c r="T20" s="597">
        <f t="shared" ref="T20:AX20" si="5">SUM(T21:T23)</f>
        <v>0</v>
      </c>
      <c r="U20" s="596">
        <f t="shared" si="5"/>
        <v>0</v>
      </c>
      <c r="V20" s="596">
        <f t="shared" si="5"/>
        <v>0</v>
      </c>
      <c r="W20" s="596">
        <f t="shared" si="5"/>
        <v>0</v>
      </c>
      <c r="X20" s="596">
        <f t="shared" si="5"/>
        <v>0</v>
      </c>
      <c r="Y20" s="596">
        <f t="shared" si="5"/>
        <v>0</v>
      </c>
      <c r="Z20" s="596">
        <f t="shared" si="5"/>
        <v>0</v>
      </c>
      <c r="AA20" s="596">
        <f t="shared" si="5"/>
        <v>0</v>
      </c>
      <c r="AB20" s="596">
        <f t="shared" si="5"/>
        <v>0</v>
      </c>
      <c r="AC20" s="596">
        <f t="shared" si="5"/>
        <v>0</v>
      </c>
      <c r="AD20" s="596">
        <f t="shared" si="5"/>
        <v>0</v>
      </c>
      <c r="AE20" s="596">
        <f t="shared" si="5"/>
        <v>0</v>
      </c>
      <c r="AF20" s="596">
        <f t="shared" si="5"/>
        <v>0</v>
      </c>
      <c r="AG20" s="596">
        <f t="shared" si="5"/>
        <v>0</v>
      </c>
      <c r="AH20" s="596">
        <f t="shared" si="5"/>
        <v>0</v>
      </c>
      <c r="AI20" s="596">
        <f t="shared" si="5"/>
        <v>0</v>
      </c>
      <c r="AJ20" s="596">
        <f t="shared" si="5"/>
        <v>0</v>
      </c>
      <c r="AK20" s="596">
        <f t="shared" si="5"/>
        <v>0</v>
      </c>
      <c r="AL20" s="596">
        <f t="shared" si="5"/>
        <v>0</v>
      </c>
      <c r="AM20" s="596">
        <f t="shared" si="5"/>
        <v>0</v>
      </c>
      <c r="AN20" s="596">
        <f t="shared" si="5"/>
        <v>0</v>
      </c>
      <c r="AO20" s="596">
        <f t="shared" si="5"/>
        <v>0</v>
      </c>
      <c r="AP20" s="596">
        <f t="shared" si="5"/>
        <v>0</v>
      </c>
      <c r="AQ20" s="596">
        <f t="shared" si="5"/>
        <v>0</v>
      </c>
      <c r="AR20" s="596">
        <f t="shared" si="5"/>
        <v>0</v>
      </c>
      <c r="AS20" s="596">
        <f t="shared" si="5"/>
        <v>0</v>
      </c>
      <c r="AT20" s="596">
        <f t="shared" si="5"/>
        <v>0</v>
      </c>
      <c r="AU20" s="596">
        <f t="shared" si="5"/>
        <v>0</v>
      </c>
      <c r="AV20" s="596">
        <f t="shared" si="5"/>
        <v>0</v>
      </c>
      <c r="AW20" s="596">
        <f t="shared" si="5"/>
        <v>0</v>
      </c>
      <c r="AX20" s="596">
        <f t="shared" si="5"/>
        <v>0</v>
      </c>
    </row>
    <row r="21" spans="2:50" ht="15" customHeight="1" x14ac:dyDescent="0.2">
      <c r="B21" s="593">
        <v>13</v>
      </c>
      <c r="C21" s="609" t="s">
        <v>42</v>
      </c>
      <c r="D21" s="596">
        <v>0</v>
      </c>
      <c r="E21" s="608"/>
      <c r="F21" s="608"/>
      <c r="G21" s="608"/>
      <c r="H21" s="605"/>
      <c r="I21" s="605"/>
      <c r="J21" s="605"/>
      <c r="K21" s="606"/>
      <c r="L21" s="608"/>
      <c r="M21" s="606"/>
      <c r="N21" s="606"/>
      <c r="O21" s="606"/>
      <c r="P21" s="606"/>
      <c r="Q21" s="606"/>
      <c r="R21" s="608"/>
      <c r="S21" s="606"/>
      <c r="T21" s="601"/>
      <c r="U21" s="608"/>
      <c r="V21" s="608"/>
      <c r="W21" s="608"/>
      <c r="X21" s="605"/>
      <c r="Y21" s="605"/>
      <c r="Z21" s="605"/>
      <c r="AA21" s="605"/>
      <c r="AB21" s="608"/>
      <c r="AC21" s="605"/>
      <c r="AD21" s="605"/>
      <c r="AE21" s="605"/>
      <c r="AF21" s="608"/>
      <c r="AG21" s="605"/>
      <c r="AH21" s="605"/>
      <c r="AI21" s="605"/>
      <c r="AJ21" s="608"/>
      <c r="AK21" s="605"/>
      <c r="AL21" s="605"/>
      <c r="AM21" s="605"/>
      <c r="AN21" s="608"/>
      <c r="AO21" s="605"/>
      <c r="AP21" s="605"/>
      <c r="AQ21" s="605"/>
      <c r="AR21" s="608"/>
      <c r="AS21" s="605"/>
      <c r="AT21" s="605"/>
      <c r="AU21" s="605"/>
      <c r="AV21" s="605"/>
      <c r="AW21" s="608"/>
      <c r="AX21" s="605"/>
    </row>
    <row r="22" spans="2:50" ht="15" customHeight="1" x14ac:dyDescent="0.2">
      <c r="B22" s="593">
        <v>14</v>
      </c>
      <c r="C22" s="609" t="s">
        <v>1456</v>
      </c>
      <c r="D22" s="596"/>
      <c r="E22" s="604"/>
      <c r="F22" s="604"/>
      <c r="G22" s="604"/>
      <c r="H22" s="605"/>
      <c r="I22" s="605"/>
      <c r="J22" s="605"/>
      <c r="K22" s="606"/>
      <c r="L22" s="604"/>
      <c r="M22" s="606"/>
      <c r="N22" s="606"/>
      <c r="O22" s="606"/>
      <c r="P22" s="606"/>
      <c r="Q22" s="606"/>
      <c r="R22" s="604"/>
      <c r="S22" s="606"/>
      <c r="T22" s="597"/>
      <c r="U22" s="604"/>
      <c r="V22" s="604"/>
      <c r="W22" s="604"/>
      <c r="X22" s="605"/>
      <c r="Y22" s="605"/>
      <c r="Z22" s="605"/>
      <c r="AA22" s="605"/>
      <c r="AB22" s="604"/>
      <c r="AC22" s="605"/>
      <c r="AD22" s="605"/>
      <c r="AE22" s="605"/>
      <c r="AF22" s="604"/>
      <c r="AG22" s="605"/>
      <c r="AH22" s="605"/>
      <c r="AI22" s="605"/>
      <c r="AJ22" s="604"/>
      <c r="AK22" s="605"/>
      <c r="AL22" s="605"/>
      <c r="AM22" s="605"/>
      <c r="AN22" s="604"/>
      <c r="AO22" s="605"/>
      <c r="AP22" s="605"/>
      <c r="AQ22" s="605"/>
      <c r="AR22" s="604"/>
      <c r="AS22" s="605"/>
      <c r="AT22" s="605"/>
      <c r="AU22" s="605"/>
      <c r="AV22" s="605"/>
      <c r="AW22" s="604"/>
      <c r="AX22" s="605"/>
    </row>
    <row r="23" spans="2:50" ht="15" customHeight="1" x14ac:dyDescent="0.2">
      <c r="B23" s="593">
        <v>15</v>
      </c>
      <c r="C23" s="609" t="s">
        <v>1457</v>
      </c>
      <c r="D23" s="596"/>
      <c r="E23" s="604"/>
      <c r="F23" s="604"/>
      <c r="G23" s="607"/>
      <c r="H23" s="605"/>
      <c r="I23" s="605"/>
      <c r="J23" s="605"/>
      <c r="K23" s="606"/>
      <c r="L23" s="607"/>
      <c r="M23" s="606"/>
      <c r="N23" s="606"/>
      <c r="O23" s="606"/>
      <c r="P23" s="606"/>
      <c r="Q23" s="606"/>
      <c r="R23" s="607"/>
      <c r="S23" s="606"/>
      <c r="T23" s="597"/>
      <c r="U23" s="604"/>
      <c r="V23" s="604"/>
      <c r="W23" s="607"/>
      <c r="X23" s="605"/>
      <c r="Y23" s="605"/>
      <c r="Z23" s="605"/>
      <c r="AA23" s="605"/>
      <c r="AB23" s="607"/>
      <c r="AC23" s="605"/>
      <c r="AD23" s="605"/>
      <c r="AE23" s="605"/>
      <c r="AF23" s="607"/>
      <c r="AG23" s="605"/>
      <c r="AH23" s="605"/>
      <c r="AI23" s="605"/>
      <c r="AJ23" s="607"/>
      <c r="AK23" s="605"/>
      <c r="AL23" s="605"/>
      <c r="AM23" s="605"/>
      <c r="AN23" s="607"/>
      <c r="AO23" s="605"/>
      <c r="AP23" s="605"/>
      <c r="AQ23" s="605"/>
      <c r="AR23" s="607"/>
      <c r="AS23" s="605"/>
      <c r="AT23" s="605"/>
      <c r="AU23" s="605"/>
      <c r="AV23" s="605"/>
      <c r="AW23" s="607"/>
      <c r="AX23" s="605"/>
    </row>
    <row r="24" spans="2:50" ht="15" customHeight="1" x14ac:dyDescent="0.2">
      <c r="B24" s="593">
        <v>16</v>
      </c>
      <c r="C24" s="603" t="s">
        <v>1460</v>
      </c>
      <c r="D24" s="596">
        <v>3919.6645887499994</v>
      </c>
      <c r="E24" s="596"/>
      <c r="F24" s="596"/>
      <c r="G24" s="596"/>
      <c r="H24" s="596"/>
      <c r="I24" s="596"/>
      <c r="J24" s="596"/>
      <c r="K24" s="596"/>
      <c r="L24" s="596"/>
      <c r="M24" s="596"/>
      <c r="N24" s="596"/>
      <c r="O24" s="596">
        <v>1210.9394394359999</v>
      </c>
      <c r="P24" s="596"/>
      <c r="Q24" s="596"/>
      <c r="R24" s="596"/>
      <c r="S24" s="596"/>
      <c r="T24" s="597">
        <f t="shared" ref="T24:AX24" si="6">SUM(T25:T27)</f>
        <v>0</v>
      </c>
      <c r="U24" s="596">
        <f t="shared" si="6"/>
        <v>0</v>
      </c>
      <c r="V24" s="596">
        <f t="shared" si="6"/>
        <v>0</v>
      </c>
      <c r="W24" s="596">
        <f t="shared" si="6"/>
        <v>0</v>
      </c>
      <c r="X24" s="596">
        <f t="shared" si="6"/>
        <v>0</v>
      </c>
      <c r="Y24" s="596">
        <f t="shared" si="6"/>
        <v>0</v>
      </c>
      <c r="Z24" s="596">
        <f t="shared" si="6"/>
        <v>0</v>
      </c>
      <c r="AA24" s="596">
        <f t="shared" si="6"/>
        <v>0</v>
      </c>
      <c r="AB24" s="596">
        <f t="shared" si="6"/>
        <v>0</v>
      </c>
      <c r="AC24" s="596">
        <f t="shared" si="6"/>
        <v>0</v>
      </c>
      <c r="AD24" s="596">
        <f t="shared" si="6"/>
        <v>0</v>
      </c>
      <c r="AE24" s="596">
        <f t="shared" si="6"/>
        <v>0</v>
      </c>
      <c r="AF24" s="596">
        <f t="shared" si="6"/>
        <v>0</v>
      </c>
      <c r="AG24" s="596">
        <f t="shared" si="6"/>
        <v>0</v>
      </c>
      <c r="AH24" s="596">
        <f t="shared" si="6"/>
        <v>0</v>
      </c>
      <c r="AI24" s="596">
        <f t="shared" si="6"/>
        <v>0</v>
      </c>
      <c r="AJ24" s="596">
        <f t="shared" si="6"/>
        <v>0</v>
      </c>
      <c r="AK24" s="596">
        <f t="shared" si="6"/>
        <v>0</v>
      </c>
      <c r="AL24" s="596">
        <f t="shared" si="6"/>
        <v>0</v>
      </c>
      <c r="AM24" s="596">
        <f t="shared" si="6"/>
        <v>0</v>
      </c>
      <c r="AN24" s="596">
        <f t="shared" si="6"/>
        <v>0</v>
      </c>
      <c r="AO24" s="596">
        <f t="shared" si="6"/>
        <v>0</v>
      </c>
      <c r="AP24" s="596">
        <f t="shared" si="6"/>
        <v>0</v>
      </c>
      <c r="AQ24" s="596">
        <f t="shared" si="6"/>
        <v>0</v>
      </c>
      <c r="AR24" s="596">
        <f t="shared" si="6"/>
        <v>0</v>
      </c>
      <c r="AS24" s="596">
        <f t="shared" si="6"/>
        <v>0</v>
      </c>
      <c r="AT24" s="596">
        <f t="shared" si="6"/>
        <v>0</v>
      </c>
      <c r="AU24" s="596">
        <f t="shared" si="6"/>
        <v>0</v>
      </c>
      <c r="AV24" s="596">
        <f t="shared" si="6"/>
        <v>0</v>
      </c>
      <c r="AW24" s="596">
        <f t="shared" si="6"/>
        <v>0</v>
      </c>
      <c r="AX24" s="596">
        <f t="shared" si="6"/>
        <v>0</v>
      </c>
    </row>
    <row r="25" spans="2:50" ht="15" customHeight="1" x14ac:dyDescent="0.2">
      <c r="B25" s="593">
        <v>17</v>
      </c>
      <c r="C25" s="609" t="s">
        <v>42</v>
      </c>
      <c r="D25" s="596">
        <v>3919.6645887499994</v>
      </c>
      <c r="E25" s="604"/>
      <c r="F25" s="604"/>
      <c r="G25" s="604"/>
      <c r="H25" s="605"/>
      <c r="I25" s="605"/>
      <c r="J25" s="605"/>
      <c r="K25" s="606"/>
      <c r="L25" s="604"/>
      <c r="M25" s="606"/>
      <c r="N25" s="606"/>
      <c r="O25" s="606">
        <v>1210.9394394359999</v>
      </c>
      <c r="P25" s="606"/>
      <c r="Q25" s="606"/>
      <c r="R25" s="604"/>
      <c r="S25" s="606"/>
      <c r="T25" s="597"/>
      <c r="U25" s="604"/>
      <c r="V25" s="604"/>
      <c r="W25" s="604"/>
      <c r="X25" s="605"/>
      <c r="Y25" s="605"/>
      <c r="Z25" s="605"/>
      <c r="AA25" s="605"/>
      <c r="AB25" s="604"/>
      <c r="AC25" s="605"/>
      <c r="AD25" s="605"/>
      <c r="AE25" s="605"/>
      <c r="AF25" s="604"/>
      <c r="AG25" s="605"/>
      <c r="AH25" s="605"/>
      <c r="AI25" s="605"/>
      <c r="AJ25" s="604"/>
      <c r="AK25" s="605"/>
      <c r="AL25" s="605"/>
      <c r="AM25" s="605"/>
      <c r="AN25" s="604"/>
      <c r="AO25" s="605"/>
      <c r="AP25" s="605"/>
      <c r="AQ25" s="605"/>
      <c r="AR25" s="604"/>
      <c r="AS25" s="605"/>
      <c r="AT25" s="605"/>
      <c r="AU25" s="605"/>
      <c r="AV25" s="605"/>
      <c r="AW25" s="604"/>
      <c r="AX25" s="605"/>
    </row>
    <row r="26" spans="2:50" ht="15" customHeight="1" x14ac:dyDescent="0.2">
      <c r="B26" s="593">
        <v>18</v>
      </c>
      <c r="C26" s="609" t="s">
        <v>1456</v>
      </c>
      <c r="D26" s="596"/>
      <c r="E26" s="608"/>
      <c r="F26" s="608"/>
      <c r="G26" s="608"/>
      <c r="H26" s="605"/>
      <c r="I26" s="605"/>
      <c r="J26" s="605"/>
      <c r="K26" s="606"/>
      <c r="L26" s="608"/>
      <c r="M26" s="606"/>
      <c r="N26" s="606"/>
      <c r="O26" s="606"/>
      <c r="P26" s="606"/>
      <c r="Q26" s="606"/>
      <c r="R26" s="608"/>
      <c r="S26" s="606"/>
      <c r="T26" s="601"/>
      <c r="U26" s="608"/>
      <c r="V26" s="608"/>
      <c r="W26" s="608"/>
      <c r="X26" s="605"/>
      <c r="Y26" s="605"/>
      <c r="Z26" s="605"/>
      <c r="AA26" s="605"/>
      <c r="AB26" s="608"/>
      <c r="AC26" s="605"/>
      <c r="AD26" s="605"/>
      <c r="AE26" s="605"/>
      <c r="AF26" s="608"/>
      <c r="AG26" s="605"/>
      <c r="AH26" s="605"/>
      <c r="AI26" s="605"/>
      <c r="AJ26" s="608"/>
      <c r="AK26" s="605"/>
      <c r="AL26" s="605"/>
      <c r="AM26" s="605"/>
      <c r="AN26" s="608"/>
      <c r="AO26" s="605"/>
      <c r="AP26" s="605"/>
      <c r="AQ26" s="605"/>
      <c r="AR26" s="608"/>
      <c r="AS26" s="605"/>
      <c r="AT26" s="605"/>
      <c r="AU26" s="605"/>
      <c r="AV26" s="605"/>
      <c r="AW26" s="608"/>
      <c r="AX26" s="605"/>
    </row>
    <row r="27" spans="2:50" ht="15" customHeight="1" x14ac:dyDescent="0.2">
      <c r="B27" s="593">
        <v>19</v>
      </c>
      <c r="C27" s="609" t="s">
        <v>1457</v>
      </c>
      <c r="D27" s="596"/>
      <c r="E27" s="604"/>
      <c r="F27" s="604"/>
      <c r="G27" s="607"/>
      <c r="H27" s="605"/>
      <c r="I27" s="605"/>
      <c r="J27" s="605"/>
      <c r="K27" s="606"/>
      <c r="L27" s="607"/>
      <c r="M27" s="606"/>
      <c r="N27" s="606"/>
      <c r="O27" s="606"/>
      <c r="P27" s="606"/>
      <c r="Q27" s="606"/>
      <c r="R27" s="607"/>
      <c r="S27" s="606"/>
      <c r="T27" s="597"/>
      <c r="U27" s="604"/>
      <c r="V27" s="604"/>
      <c r="W27" s="607"/>
      <c r="X27" s="605"/>
      <c r="Y27" s="605"/>
      <c r="Z27" s="605"/>
      <c r="AA27" s="605"/>
      <c r="AB27" s="607"/>
      <c r="AC27" s="605"/>
      <c r="AD27" s="605"/>
      <c r="AE27" s="605"/>
      <c r="AF27" s="607"/>
      <c r="AG27" s="605"/>
      <c r="AH27" s="605"/>
      <c r="AI27" s="605"/>
      <c r="AJ27" s="607"/>
      <c r="AK27" s="605"/>
      <c r="AL27" s="605"/>
      <c r="AM27" s="605"/>
      <c r="AN27" s="607"/>
      <c r="AO27" s="605"/>
      <c r="AP27" s="605"/>
      <c r="AQ27" s="605"/>
      <c r="AR27" s="607"/>
      <c r="AS27" s="605"/>
      <c r="AT27" s="605"/>
      <c r="AU27" s="605"/>
      <c r="AV27" s="605"/>
      <c r="AW27" s="607"/>
      <c r="AX27" s="605"/>
    </row>
    <row r="28" spans="2:50" ht="15" customHeight="1" x14ac:dyDescent="0.2">
      <c r="B28" s="598">
        <v>20</v>
      </c>
      <c r="C28" s="599" t="s">
        <v>1511</v>
      </c>
      <c r="D28" s="596">
        <v>81.716397060000006</v>
      </c>
      <c r="E28" s="596">
        <v>29.717854809999999</v>
      </c>
      <c r="F28" s="596">
        <v>28.529140617599996</v>
      </c>
      <c r="G28" s="600"/>
      <c r="H28" s="600"/>
      <c r="I28" s="596">
        <v>28.529140617599996</v>
      </c>
      <c r="J28" s="600"/>
      <c r="K28" s="600"/>
      <c r="L28" s="600"/>
      <c r="M28" s="600"/>
      <c r="N28" s="600"/>
      <c r="O28" s="596">
        <v>29.717854809999999</v>
      </c>
      <c r="P28" s="596">
        <v>29</v>
      </c>
      <c r="Q28" s="600"/>
      <c r="R28" s="600"/>
      <c r="S28" s="596">
        <v>29</v>
      </c>
      <c r="T28" s="601">
        <f t="shared" ref="T28:AX28" si="7">SUM(T29:T31)</f>
        <v>0</v>
      </c>
      <c r="U28" s="600">
        <f t="shared" si="7"/>
        <v>0</v>
      </c>
      <c r="V28" s="600">
        <f t="shared" si="7"/>
        <v>0</v>
      </c>
      <c r="W28" s="600">
        <f t="shared" si="7"/>
        <v>0</v>
      </c>
      <c r="X28" s="600">
        <f t="shared" si="7"/>
        <v>0</v>
      </c>
      <c r="Y28" s="600">
        <f t="shared" si="7"/>
        <v>0</v>
      </c>
      <c r="Z28" s="600">
        <f t="shared" si="7"/>
        <v>0</v>
      </c>
      <c r="AA28" s="600">
        <f t="shared" si="7"/>
        <v>0</v>
      </c>
      <c r="AB28" s="600">
        <f t="shared" si="7"/>
        <v>0</v>
      </c>
      <c r="AC28" s="600">
        <f t="shared" si="7"/>
        <v>0</v>
      </c>
      <c r="AD28" s="600">
        <f t="shared" si="7"/>
        <v>0</v>
      </c>
      <c r="AE28" s="600">
        <f t="shared" si="7"/>
        <v>0</v>
      </c>
      <c r="AF28" s="600">
        <f t="shared" si="7"/>
        <v>0</v>
      </c>
      <c r="AG28" s="600">
        <f t="shared" si="7"/>
        <v>0</v>
      </c>
      <c r="AH28" s="600">
        <f t="shared" si="7"/>
        <v>0</v>
      </c>
      <c r="AI28" s="600">
        <f t="shared" si="7"/>
        <v>0</v>
      </c>
      <c r="AJ28" s="600">
        <f t="shared" si="7"/>
        <v>0</v>
      </c>
      <c r="AK28" s="600">
        <f t="shared" si="7"/>
        <v>0</v>
      </c>
      <c r="AL28" s="600">
        <f t="shared" si="7"/>
        <v>0</v>
      </c>
      <c r="AM28" s="600">
        <f t="shared" si="7"/>
        <v>0</v>
      </c>
      <c r="AN28" s="600">
        <f t="shared" si="7"/>
        <v>0</v>
      </c>
      <c r="AO28" s="600">
        <f t="shared" si="7"/>
        <v>0</v>
      </c>
      <c r="AP28" s="600">
        <f t="shared" si="7"/>
        <v>0</v>
      </c>
      <c r="AQ28" s="600">
        <f t="shared" si="7"/>
        <v>0</v>
      </c>
      <c r="AR28" s="600">
        <f t="shared" si="7"/>
        <v>0</v>
      </c>
      <c r="AS28" s="600">
        <f t="shared" si="7"/>
        <v>0</v>
      </c>
      <c r="AT28" s="600">
        <f t="shared" si="7"/>
        <v>0</v>
      </c>
      <c r="AU28" s="600">
        <f t="shared" si="7"/>
        <v>0</v>
      </c>
      <c r="AV28" s="600">
        <f t="shared" si="7"/>
        <v>0</v>
      </c>
      <c r="AW28" s="600">
        <f t="shared" si="7"/>
        <v>0</v>
      </c>
      <c r="AX28" s="600">
        <f t="shared" si="7"/>
        <v>0</v>
      </c>
    </row>
    <row r="29" spans="2:50" ht="15" customHeight="1" x14ac:dyDescent="0.2">
      <c r="B29" s="593">
        <v>21</v>
      </c>
      <c r="C29" s="611" t="s">
        <v>42</v>
      </c>
      <c r="D29" s="596">
        <v>81.716397060000006</v>
      </c>
      <c r="E29" s="596">
        <v>29.717854809999999</v>
      </c>
      <c r="F29" s="596">
        <v>28.529140617599996</v>
      </c>
      <c r="G29" s="608"/>
      <c r="H29" s="605"/>
      <c r="I29" s="596">
        <v>28.529140617599996</v>
      </c>
      <c r="J29" s="605"/>
      <c r="K29" s="606"/>
      <c r="L29" s="608"/>
      <c r="M29" s="606"/>
      <c r="N29" s="606"/>
      <c r="O29" s="596">
        <v>29.717854809999999</v>
      </c>
      <c r="P29" s="596">
        <v>29</v>
      </c>
      <c r="Q29" s="606"/>
      <c r="R29" s="606"/>
      <c r="S29" s="596">
        <v>29</v>
      </c>
      <c r="T29" s="601"/>
      <c r="U29" s="608"/>
      <c r="V29" s="608"/>
      <c r="W29" s="608"/>
      <c r="X29" s="605"/>
      <c r="Y29" s="605"/>
      <c r="Z29" s="605"/>
      <c r="AA29" s="605"/>
      <c r="AB29" s="608"/>
      <c r="AC29" s="605"/>
      <c r="AD29" s="605"/>
      <c r="AE29" s="605"/>
      <c r="AF29" s="608"/>
      <c r="AG29" s="605"/>
      <c r="AH29" s="605"/>
      <c r="AI29" s="605"/>
      <c r="AJ29" s="608"/>
      <c r="AK29" s="605"/>
      <c r="AL29" s="605"/>
      <c r="AM29" s="605"/>
      <c r="AN29" s="608"/>
      <c r="AO29" s="605"/>
      <c r="AP29" s="605"/>
      <c r="AQ29" s="605"/>
      <c r="AR29" s="608"/>
      <c r="AS29" s="605"/>
      <c r="AT29" s="605"/>
      <c r="AU29" s="605"/>
      <c r="AV29" s="605"/>
      <c r="AW29" s="608"/>
      <c r="AX29" s="605"/>
    </row>
    <row r="30" spans="2:50" ht="15" customHeight="1" x14ac:dyDescent="0.2">
      <c r="B30" s="593">
        <v>22</v>
      </c>
      <c r="C30" s="611" t="s">
        <v>1456</v>
      </c>
      <c r="D30" s="596"/>
      <c r="E30" s="608"/>
      <c r="F30" s="608"/>
      <c r="G30" s="608"/>
      <c r="H30" s="605"/>
      <c r="I30" s="605"/>
      <c r="J30" s="605"/>
      <c r="K30" s="606"/>
      <c r="L30" s="608"/>
      <c r="M30" s="606"/>
      <c r="N30" s="606"/>
      <c r="O30" s="606"/>
      <c r="P30" s="606"/>
      <c r="Q30" s="606"/>
      <c r="R30" s="608"/>
      <c r="S30" s="606"/>
      <c r="T30" s="601"/>
      <c r="U30" s="608"/>
      <c r="V30" s="608"/>
      <c r="W30" s="608"/>
      <c r="X30" s="605"/>
      <c r="Y30" s="605"/>
      <c r="Z30" s="605"/>
      <c r="AA30" s="605"/>
      <c r="AB30" s="608"/>
      <c r="AC30" s="605"/>
      <c r="AD30" s="605"/>
      <c r="AE30" s="605"/>
      <c r="AF30" s="608"/>
      <c r="AG30" s="605"/>
      <c r="AH30" s="605"/>
      <c r="AI30" s="605"/>
      <c r="AJ30" s="608"/>
      <c r="AK30" s="605"/>
      <c r="AL30" s="605"/>
      <c r="AM30" s="605"/>
      <c r="AN30" s="608"/>
      <c r="AO30" s="605"/>
      <c r="AP30" s="605"/>
      <c r="AQ30" s="605"/>
      <c r="AR30" s="608"/>
      <c r="AS30" s="605"/>
      <c r="AT30" s="605"/>
      <c r="AU30" s="605"/>
      <c r="AV30" s="605"/>
      <c r="AW30" s="608"/>
      <c r="AX30" s="605"/>
    </row>
    <row r="31" spans="2:50" ht="15" customHeight="1" x14ac:dyDescent="0.2">
      <c r="B31" s="593">
        <v>23</v>
      </c>
      <c r="C31" s="611" t="s">
        <v>1457</v>
      </c>
      <c r="D31" s="596"/>
      <c r="E31" s="604"/>
      <c r="F31" s="604"/>
      <c r="G31" s="607"/>
      <c r="H31" s="605"/>
      <c r="I31" s="605"/>
      <c r="J31" s="605"/>
      <c r="K31" s="606"/>
      <c r="L31" s="607"/>
      <c r="M31" s="606"/>
      <c r="N31" s="606"/>
      <c r="O31" s="606"/>
      <c r="P31" s="606"/>
      <c r="Q31" s="606"/>
      <c r="R31" s="607"/>
      <c r="S31" s="606"/>
      <c r="T31" s="597"/>
      <c r="U31" s="604"/>
      <c r="V31" s="604"/>
      <c r="W31" s="607"/>
      <c r="X31" s="605"/>
      <c r="Y31" s="605"/>
      <c r="Z31" s="605"/>
      <c r="AA31" s="605"/>
      <c r="AB31" s="607"/>
      <c r="AC31" s="605"/>
      <c r="AD31" s="605"/>
      <c r="AE31" s="605"/>
      <c r="AF31" s="607"/>
      <c r="AG31" s="605"/>
      <c r="AH31" s="605"/>
      <c r="AI31" s="605"/>
      <c r="AJ31" s="607"/>
      <c r="AK31" s="605"/>
      <c r="AL31" s="605"/>
      <c r="AM31" s="605"/>
      <c r="AN31" s="607"/>
      <c r="AO31" s="605"/>
      <c r="AP31" s="605"/>
      <c r="AQ31" s="605"/>
      <c r="AR31" s="607"/>
      <c r="AS31" s="605"/>
      <c r="AT31" s="605"/>
      <c r="AU31" s="605"/>
      <c r="AV31" s="605"/>
      <c r="AW31" s="607"/>
      <c r="AX31" s="605"/>
    </row>
    <row r="32" spans="2:50" ht="15" customHeight="1" x14ac:dyDescent="0.2">
      <c r="B32" s="598">
        <v>24</v>
      </c>
      <c r="C32" s="599" t="s">
        <v>356</v>
      </c>
      <c r="D32" s="596">
        <v>13282.949191959557</v>
      </c>
      <c r="E32" s="604">
        <v>5588.7764085063063</v>
      </c>
      <c r="F32" s="604">
        <v>169.06921868794467</v>
      </c>
      <c r="G32" s="604"/>
      <c r="H32" s="605"/>
      <c r="I32" s="605"/>
      <c r="J32" s="612"/>
      <c r="K32" s="613"/>
      <c r="L32" s="613"/>
      <c r="M32" s="613"/>
      <c r="N32" s="613"/>
      <c r="O32" s="606">
        <v>5588.7764085063063</v>
      </c>
      <c r="P32" s="606">
        <v>169</v>
      </c>
      <c r="Q32" s="606"/>
      <c r="R32" s="606"/>
      <c r="S32" s="606"/>
      <c r="T32" s="597"/>
      <c r="U32" s="604"/>
      <c r="V32" s="604"/>
      <c r="W32" s="604"/>
      <c r="X32" s="605"/>
      <c r="Y32" s="605"/>
      <c r="Z32" s="605"/>
      <c r="AA32" s="605"/>
      <c r="AB32" s="605"/>
      <c r="AC32" s="605"/>
      <c r="AD32" s="612"/>
      <c r="AE32" s="612"/>
      <c r="AF32" s="612"/>
      <c r="AG32" s="612"/>
      <c r="AH32" s="605"/>
      <c r="AI32" s="605"/>
      <c r="AJ32" s="605"/>
      <c r="AK32" s="605"/>
      <c r="AL32" s="612"/>
      <c r="AM32" s="612"/>
      <c r="AN32" s="612"/>
      <c r="AO32" s="612"/>
      <c r="AP32" s="612"/>
      <c r="AQ32" s="612"/>
      <c r="AR32" s="612"/>
      <c r="AS32" s="612"/>
      <c r="AT32" s="605"/>
      <c r="AU32" s="605"/>
      <c r="AV32" s="605"/>
      <c r="AW32" s="605"/>
      <c r="AX32" s="605"/>
    </row>
    <row r="33" spans="2:50" ht="15" customHeight="1" x14ac:dyDescent="0.2">
      <c r="B33" s="593">
        <v>25</v>
      </c>
      <c r="C33" s="611" t="s">
        <v>1461</v>
      </c>
      <c r="D33" s="596">
        <v>5297.9088624763062</v>
      </c>
      <c r="E33" s="604">
        <v>5297.9088624763062</v>
      </c>
      <c r="F33" s="604">
        <v>169.06921868794467</v>
      </c>
      <c r="G33" s="604"/>
      <c r="H33" s="605"/>
      <c r="I33" s="605"/>
      <c r="J33" s="612"/>
      <c r="K33" s="613"/>
      <c r="L33" s="613"/>
      <c r="M33" s="613"/>
      <c r="N33" s="613"/>
      <c r="O33" s="606">
        <v>5297.9088624763062</v>
      </c>
      <c r="P33" s="606">
        <v>169</v>
      </c>
      <c r="Q33" s="606"/>
      <c r="R33" s="606"/>
      <c r="S33" s="606"/>
      <c r="T33" s="597"/>
      <c r="U33" s="604"/>
      <c r="V33" s="604"/>
      <c r="W33" s="604"/>
      <c r="X33" s="605"/>
      <c r="Y33" s="605"/>
      <c r="Z33" s="605"/>
      <c r="AA33" s="605"/>
      <c r="AB33" s="605"/>
      <c r="AC33" s="605"/>
      <c r="AD33" s="612"/>
      <c r="AE33" s="612"/>
      <c r="AF33" s="612"/>
      <c r="AG33" s="612"/>
      <c r="AH33" s="605"/>
      <c r="AI33" s="605"/>
      <c r="AJ33" s="605"/>
      <c r="AK33" s="605"/>
      <c r="AL33" s="612"/>
      <c r="AM33" s="612"/>
      <c r="AN33" s="612"/>
      <c r="AO33" s="612"/>
      <c r="AP33" s="612"/>
      <c r="AQ33" s="612"/>
      <c r="AR33" s="612"/>
      <c r="AS33" s="612"/>
      <c r="AT33" s="605"/>
      <c r="AU33" s="605"/>
      <c r="AV33" s="605"/>
      <c r="AW33" s="605"/>
      <c r="AX33" s="605"/>
    </row>
    <row r="34" spans="2:50" ht="15" customHeight="1" x14ac:dyDescent="0.2">
      <c r="B34" s="593">
        <v>26</v>
      </c>
      <c r="C34" s="611" t="s">
        <v>1462</v>
      </c>
      <c r="D34" s="596"/>
      <c r="E34" s="604"/>
      <c r="F34" s="604"/>
      <c r="G34" s="604"/>
      <c r="H34" s="605"/>
      <c r="I34" s="605"/>
      <c r="J34" s="612"/>
      <c r="K34" s="613"/>
      <c r="L34" s="613"/>
      <c r="M34" s="613"/>
      <c r="N34" s="613"/>
      <c r="O34" s="606"/>
      <c r="P34" s="606"/>
      <c r="Q34" s="606"/>
      <c r="R34" s="606"/>
      <c r="S34" s="606"/>
      <c r="T34" s="597"/>
      <c r="U34" s="604"/>
      <c r="V34" s="604"/>
      <c r="W34" s="604"/>
      <c r="X34" s="605"/>
      <c r="Y34" s="605"/>
      <c r="Z34" s="605"/>
      <c r="AA34" s="605"/>
      <c r="AB34" s="605"/>
      <c r="AC34" s="605"/>
      <c r="AD34" s="612"/>
      <c r="AE34" s="612"/>
      <c r="AF34" s="612"/>
      <c r="AG34" s="612"/>
      <c r="AH34" s="605"/>
      <c r="AI34" s="605"/>
      <c r="AJ34" s="605"/>
      <c r="AK34" s="605"/>
      <c r="AL34" s="612"/>
      <c r="AM34" s="612"/>
      <c r="AN34" s="612"/>
      <c r="AO34" s="612"/>
      <c r="AP34" s="612"/>
      <c r="AQ34" s="612"/>
      <c r="AR34" s="612"/>
      <c r="AS34" s="612"/>
      <c r="AT34" s="605"/>
      <c r="AU34" s="605"/>
      <c r="AV34" s="605"/>
      <c r="AW34" s="605"/>
      <c r="AX34" s="605"/>
    </row>
    <row r="35" spans="2:50" ht="15" customHeight="1" x14ac:dyDescent="0.2">
      <c r="B35" s="593">
        <v>27</v>
      </c>
      <c r="C35" s="611" t="s">
        <v>1463</v>
      </c>
      <c r="D35" s="596">
        <v>1809.2812719100111</v>
      </c>
      <c r="E35" s="604">
        <v>290.86754602999997</v>
      </c>
      <c r="F35" s="604"/>
      <c r="G35" s="608"/>
      <c r="H35" s="605"/>
      <c r="I35" s="605"/>
      <c r="J35" s="612"/>
      <c r="K35" s="613"/>
      <c r="L35" s="613"/>
      <c r="M35" s="613"/>
      <c r="N35" s="613"/>
      <c r="O35" s="606">
        <v>290.86754602999997</v>
      </c>
      <c r="P35" s="606"/>
      <c r="Q35" s="606"/>
      <c r="R35" s="606"/>
      <c r="S35" s="606"/>
      <c r="T35" s="601"/>
      <c r="U35" s="608"/>
      <c r="V35" s="608"/>
      <c r="W35" s="608"/>
      <c r="X35" s="605"/>
      <c r="Y35" s="605"/>
      <c r="Z35" s="612"/>
      <c r="AA35" s="612"/>
      <c r="AB35" s="612"/>
      <c r="AC35" s="612"/>
      <c r="AD35" s="612"/>
      <c r="AE35" s="612"/>
      <c r="AF35" s="612"/>
      <c r="AG35" s="612"/>
      <c r="AH35" s="612"/>
      <c r="AI35" s="612"/>
      <c r="AJ35" s="612"/>
      <c r="AK35" s="612"/>
      <c r="AL35" s="612"/>
      <c r="AM35" s="612"/>
      <c r="AN35" s="612"/>
      <c r="AO35" s="612"/>
      <c r="AP35" s="612"/>
      <c r="AQ35" s="612"/>
      <c r="AR35" s="612"/>
      <c r="AS35" s="612"/>
      <c r="AT35" s="605"/>
      <c r="AU35" s="605"/>
      <c r="AV35" s="605"/>
      <c r="AW35" s="605"/>
      <c r="AX35" s="605"/>
    </row>
    <row r="36" spans="2:50" ht="15" customHeight="1" x14ac:dyDescent="0.2">
      <c r="B36" s="598">
        <v>28</v>
      </c>
      <c r="C36" s="599" t="s">
        <v>1464</v>
      </c>
      <c r="D36" s="596"/>
      <c r="E36" s="614"/>
      <c r="F36" s="614"/>
      <c r="G36" s="614"/>
      <c r="H36" s="614"/>
      <c r="I36" s="614"/>
      <c r="O36" s="614"/>
      <c r="P36" s="614"/>
      <c r="Q36" s="614"/>
      <c r="R36" s="614"/>
      <c r="S36" s="614"/>
      <c r="T36" s="615">
        <f t="shared" ref="T36:AX36" si="8">SUM(T37:T38)</f>
        <v>0</v>
      </c>
      <c r="U36" s="614">
        <f t="shared" si="8"/>
        <v>0</v>
      </c>
      <c r="V36" s="614">
        <f t="shared" si="8"/>
        <v>0</v>
      </c>
      <c r="W36" s="614">
        <f t="shared" si="8"/>
        <v>0</v>
      </c>
      <c r="X36" s="614">
        <f t="shared" si="8"/>
        <v>0</v>
      </c>
      <c r="Y36" s="614">
        <f t="shared" si="8"/>
        <v>0</v>
      </c>
      <c r="Z36" s="614">
        <f t="shared" si="8"/>
        <v>0</v>
      </c>
      <c r="AA36" s="614">
        <f t="shared" si="8"/>
        <v>0</v>
      </c>
      <c r="AB36" s="614">
        <f t="shared" si="8"/>
        <v>0</v>
      </c>
      <c r="AC36" s="614">
        <f t="shared" si="8"/>
        <v>0</v>
      </c>
      <c r="AD36" s="614">
        <f t="shared" si="8"/>
        <v>0</v>
      </c>
      <c r="AE36" s="614">
        <f t="shared" si="8"/>
        <v>0</v>
      </c>
      <c r="AF36" s="614">
        <f t="shared" si="8"/>
        <v>0</v>
      </c>
      <c r="AG36" s="614">
        <f t="shared" si="8"/>
        <v>0</v>
      </c>
      <c r="AH36" s="614">
        <f t="shared" si="8"/>
        <v>0</v>
      </c>
      <c r="AI36" s="614">
        <f t="shared" si="8"/>
        <v>0</v>
      </c>
      <c r="AJ36" s="614">
        <f t="shared" si="8"/>
        <v>0</v>
      </c>
      <c r="AK36" s="614">
        <f t="shared" si="8"/>
        <v>0</v>
      </c>
      <c r="AL36" s="614">
        <f t="shared" si="8"/>
        <v>0</v>
      </c>
      <c r="AM36" s="614">
        <f t="shared" si="8"/>
        <v>0</v>
      </c>
      <c r="AN36" s="614">
        <f t="shared" si="8"/>
        <v>0</v>
      </c>
      <c r="AO36" s="614">
        <f t="shared" si="8"/>
        <v>0</v>
      </c>
      <c r="AP36" s="614">
        <f t="shared" si="8"/>
        <v>0</v>
      </c>
      <c r="AQ36" s="614">
        <f t="shared" si="8"/>
        <v>0</v>
      </c>
      <c r="AR36" s="614">
        <f t="shared" si="8"/>
        <v>0</v>
      </c>
      <c r="AS36" s="614">
        <f t="shared" si="8"/>
        <v>0</v>
      </c>
      <c r="AT36" s="614">
        <f t="shared" si="8"/>
        <v>0</v>
      </c>
      <c r="AU36" s="614">
        <f t="shared" si="8"/>
        <v>0</v>
      </c>
      <c r="AV36" s="614">
        <f t="shared" si="8"/>
        <v>0</v>
      </c>
      <c r="AW36" s="614">
        <f t="shared" si="8"/>
        <v>0</v>
      </c>
      <c r="AX36" s="614">
        <f t="shared" si="8"/>
        <v>0</v>
      </c>
    </row>
    <row r="37" spans="2:50" ht="15" customHeight="1" x14ac:dyDescent="0.2">
      <c r="B37" s="593">
        <v>29</v>
      </c>
      <c r="C37" s="611" t="s">
        <v>1465</v>
      </c>
      <c r="D37" s="596"/>
      <c r="E37" s="605"/>
      <c r="F37" s="605"/>
      <c r="G37" s="605"/>
      <c r="H37" s="605"/>
      <c r="I37" s="605"/>
      <c r="O37" s="606"/>
      <c r="P37" s="606"/>
      <c r="Q37" s="606"/>
      <c r="R37" s="606"/>
      <c r="S37" s="606"/>
      <c r="T37" s="610"/>
      <c r="U37" s="605"/>
      <c r="V37" s="605"/>
      <c r="W37" s="605"/>
      <c r="X37" s="605"/>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5"/>
    </row>
    <row r="38" spans="2:50" ht="15" customHeight="1" x14ac:dyDescent="0.2">
      <c r="B38" s="593">
        <v>30</v>
      </c>
      <c r="C38" s="611" t="s">
        <v>1512</v>
      </c>
      <c r="D38" s="596"/>
      <c r="E38" s="605"/>
      <c r="F38" s="605"/>
      <c r="G38" s="605"/>
      <c r="H38" s="605"/>
      <c r="I38" s="605"/>
      <c r="O38" s="606"/>
      <c r="P38" s="606"/>
      <c r="Q38" s="606"/>
      <c r="R38" s="606"/>
      <c r="S38" s="606"/>
      <c r="T38" s="610"/>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row>
    <row r="39" spans="2:50" ht="24" x14ac:dyDescent="0.2">
      <c r="B39" s="598">
        <v>31</v>
      </c>
      <c r="C39" s="616" t="s">
        <v>1466</v>
      </c>
      <c r="D39" s="605"/>
      <c r="E39" s="605"/>
      <c r="F39" s="605"/>
      <c r="G39" s="605"/>
      <c r="H39" s="605"/>
      <c r="I39" s="605"/>
      <c r="J39" s="605"/>
      <c r="K39" s="605"/>
      <c r="L39" s="605"/>
      <c r="M39" s="605"/>
      <c r="N39" s="605"/>
      <c r="O39" s="605"/>
      <c r="P39" s="605"/>
      <c r="Q39" s="605"/>
      <c r="R39" s="605"/>
      <c r="S39" s="605"/>
      <c r="T39" s="605"/>
      <c r="U39" s="605"/>
      <c r="V39" s="605"/>
      <c r="W39" s="605"/>
      <c r="X39" s="605"/>
      <c r="Y39" s="605"/>
      <c r="Z39" s="605"/>
      <c r="AA39" s="605"/>
      <c r="AB39" s="605"/>
      <c r="AC39" s="605"/>
      <c r="AD39" s="605"/>
      <c r="AE39" s="605"/>
      <c r="AF39" s="605"/>
      <c r="AG39" s="605"/>
      <c r="AH39" s="605"/>
      <c r="AI39" s="605"/>
      <c r="AJ39" s="605"/>
      <c r="AK39" s="605"/>
      <c r="AL39" s="605"/>
      <c r="AM39" s="605"/>
      <c r="AN39" s="605"/>
      <c r="AO39" s="605"/>
      <c r="AP39" s="605"/>
      <c r="AQ39" s="605"/>
      <c r="AR39" s="605"/>
      <c r="AS39" s="605"/>
      <c r="AT39" s="605"/>
      <c r="AU39" s="605"/>
      <c r="AV39" s="605"/>
      <c r="AW39" s="605"/>
      <c r="AX39" s="605"/>
    </row>
    <row r="40" spans="2:50" ht="15" customHeight="1" x14ac:dyDescent="0.2">
      <c r="B40" s="617">
        <v>32</v>
      </c>
      <c r="C40" s="618" t="s">
        <v>1467</v>
      </c>
      <c r="D40" s="619">
        <v>44173.082623059556</v>
      </c>
      <c r="E40" s="619">
        <v>5618.4942633163064</v>
      </c>
      <c r="F40" s="619">
        <v>197.59835930554468</v>
      </c>
      <c r="G40" s="619"/>
      <c r="H40" s="619"/>
      <c r="I40" s="619">
        <v>28.529140617599996</v>
      </c>
      <c r="J40" s="619"/>
      <c r="K40" s="619"/>
      <c r="L40" s="619"/>
      <c r="M40" s="619"/>
      <c r="N40" s="619"/>
      <c r="O40" s="619"/>
      <c r="P40" s="619"/>
      <c r="Q40" s="619"/>
      <c r="R40" s="619"/>
      <c r="S40" s="619"/>
      <c r="T40" s="605"/>
      <c r="U40" s="605"/>
      <c r="V40" s="605"/>
      <c r="W40" s="605"/>
      <c r="X40" s="605"/>
      <c r="Y40" s="605"/>
      <c r="Z40" s="605"/>
      <c r="AA40" s="605"/>
      <c r="AB40" s="605"/>
      <c r="AC40" s="605"/>
      <c r="AD40" s="605"/>
      <c r="AE40" s="605"/>
      <c r="AF40" s="605"/>
      <c r="AG40" s="605"/>
      <c r="AH40" s="605"/>
      <c r="AI40" s="605"/>
      <c r="AJ40" s="605"/>
      <c r="AK40" s="605"/>
      <c r="AL40" s="605"/>
      <c r="AM40" s="605"/>
      <c r="AN40" s="605"/>
      <c r="AO40" s="605"/>
      <c r="AP40" s="605"/>
      <c r="AQ40" s="605"/>
      <c r="AR40" s="605"/>
      <c r="AS40" s="605"/>
      <c r="AT40" s="605"/>
      <c r="AU40" s="605"/>
      <c r="AV40" s="605"/>
      <c r="AW40" s="605"/>
      <c r="AX40" s="605"/>
    </row>
    <row r="41" spans="2:50" ht="24" x14ac:dyDescent="0.2">
      <c r="B41" s="620"/>
      <c r="C41" s="621" t="s">
        <v>1513</v>
      </c>
      <c r="D41" s="622"/>
      <c r="E41" s="622"/>
      <c r="F41" s="622"/>
      <c r="G41" s="622"/>
      <c r="H41" s="622"/>
      <c r="I41" s="622"/>
      <c r="J41" s="622"/>
      <c r="K41" s="622"/>
      <c r="L41" s="622"/>
      <c r="M41" s="622"/>
      <c r="N41" s="622"/>
      <c r="O41" s="622"/>
      <c r="P41" s="622"/>
      <c r="Q41" s="622"/>
      <c r="R41" s="622"/>
      <c r="S41" s="622"/>
      <c r="T41" s="610">
        <f t="shared" ref="T41:AX41" si="9">T42+T46+T50+T51+T52+T53</f>
        <v>0</v>
      </c>
      <c r="U41" s="605">
        <f t="shared" si="9"/>
        <v>0</v>
      </c>
      <c r="V41" s="605">
        <f t="shared" si="9"/>
        <v>0</v>
      </c>
      <c r="W41" s="605">
        <f t="shared" si="9"/>
        <v>0</v>
      </c>
      <c r="X41" s="605">
        <f t="shared" si="9"/>
        <v>0</v>
      </c>
      <c r="Y41" s="605">
        <f t="shared" si="9"/>
        <v>0</v>
      </c>
      <c r="Z41" s="605">
        <f t="shared" si="9"/>
        <v>0</v>
      </c>
      <c r="AA41" s="605">
        <f t="shared" si="9"/>
        <v>0</v>
      </c>
      <c r="AB41" s="605">
        <f t="shared" si="9"/>
        <v>0</v>
      </c>
      <c r="AC41" s="605">
        <f t="shared" si="9"/>
        <v>0</v>
      </c>
      <c r="AD41" s="605">
        <f t="shared" si="9"/>
        <v>0</v>
      </c>
      <c r="AE41" s="605">
        <f t="shared" si="9"/>
        <v>0</v>
      </c>
      <c r="AF41" s="605">
        <f t="shared" si="9"/>
        <v>0</v>
      </c>
      <c r="AG41" s="605">
        <f t="shared" si="9"/>
        <v>0</v>
      </c>
      <c r="AH41" s="605">
        <f t="shared" si="9"/>
        <v>0</v>
      </c>
      <c r="AI41" s="605">
        <f t="shared" si="9"/>
        <v>0</v>
      </c>
      <c r="AJ41" s="605">
        <f t="shared" si="9"/>
        <v>0</v>
      </c>
      <c r="AK41" s="605">
        <f t="shared" si="9"/>
        <v>0</v>
      </c>
      <c r="AL41" s="605">
        <f t="shared" si="9"/>
        <v>0</v>
      </c>
      <c r="AM41" s="605">
        <f t="shared" si="9"/>
        <v>0</v>
      </c>
      <c r="AN41" s="605">
        <f t="shared" si="9"/>
        <v>0</v>
      </c>
      <c r="AO41" s="605">
        <f t="shared" si="9"/>
        <v>0</v>
      </c>
      <c r="AP41" s="605">
        <f t="shared" si="9"/>
        <v>0</v>
      </c>
      <c r="AQ41" s="605">
        <f t="shared" si="9"/>
        <v>0</v>
      </c>
      <c r="AR41" s="605">
        <f t="shared" si="9"/>
        <v>0</v>
      </c>
      <c r="AS41" s="605">
        <f t="shared" si="9"/>
        <v>0</v>
      </c>
      <c r="AT41" s="605">
        <f t="shared" si="9"/>
        <v>0</v>
      </c>
      <c r="AU41" s="605">
        <f t="shared" si="9"/>
        <v>0</v>
      </c>
      <c r="AV41" s="605">
        <f t="shared" si="9"/>
        <v>0</v>
      </c>
      <c r="AW41" s="605">
        <f t="shared" si="9"/>
        <v>0</v>
      </c>
      <c r="AX41" s="605">
        <f t="shared" si="9"/>
        <v>0</v>
      </c>
    </row>
    <row r="42" spans="2:50" ht="24" x14ac:dyDescent="0.2">
      <c r="B42" s="598">
        <v>33</v>
      </c>
      <c r="C42" s="616" t="s">
        <v>1468</v>
      </c>
      <c r="D42" s="623">
        <v>53380.592160259977</v>
      </c>
      <c r="E42" s="612"/>
      <c r="F42" s="612"/>
      <c r="G42" s="612"/>
      <c r="H42" s="612"/>
      <c r="I42" s="612"/>
      <c r="J42" s="612"/>
      <c r="K42" s="613"/>
      <c r="L42" s="613"/>
      <c r="M42" s="613"/>
      <c r="N42" s="613"/>
      <c r="O42" s="613"/>
      <c r="P42" s="613"/>
      <c r="Q42" s="613"/>
      <c r="R42" s="613"/>
      <c r="S42" s="613"/>
      <c r="T42" s="610"/>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row>
    <row r="43" spans="2:50" ht="15" customHeight="1" x14ac:dyDescent="0.2">
      <c r="B43" s="593">
        <v>34</v>
      </c>
      <c r="C43" s="611" t="s">
        <v>42</v>
      </c>
      <c r="D43" s="623">
        <v>53354.048156269979</v>
      </c>
      <c r="E43" s="613"/>
      <c r="F43" s="613"/>
      <c r="G43" s="613"/>
      <c r="H43" s="613"/>
      <c r="I43" s="613"/>
      <c r="J43" s="613"/>
      <c r="K43" s="613"/>
      <c r="L43" s="613"/>
      <c r="M43" s="613"/>
      <c r="N43" s="613"/>
      <c r="O43" s="613"/>
      <c r="P43" s="613"/>
      <c r="Q43" s="613"/>
      <c r="R43" s="613"/>
      <c r="S43" s="613"/>
      <c r="T43" s="610"/>
      <c r="U43" s="612"/>
      <c r="V43" s="612"/>
      <c r="W43" s="612"/>
      <c r="X43" s="612"/>
      <c r="Y43" s="612"/>
      <c r="Z43" s="612"/>
      <c r="AA43" s="612"/>
      <c r="AB43" s="612"/>
      <c r="AC43" s="612"/>
      <c r="AD43" s="612"/>
      <c r="AE43" s="612"/>
      <c r="AF43" s="612"/>
      <c r="AG43" s="612"/>
      <c r="AH43" s="612"/>
      <c r="AI43" s="612"/>
      <c r="AJ43" s="612"/>
      <c r="AK43" s="612"/>
      <c r="AL43" s="612"/>
      <c r="AM43" s="612"/>
      <c r="AN43" s="612"/>
      <c r="AO43" s="612"/>
      <c r="AP43" s="612"/>
      <c r="AQ43" s="612"/>
      <c r="AR43" s="612"/>
      <c r="AS43" s="612"/>
      <c r="AT43" s="612"/>
      <c r="AU43" s="612"/>
      <c r="AV43" s="612"/>
      <c r="AW43" s="612"/>
      <c r="AX43" s="612"/>
    </row>
    <row r="44" spans="2:50" ht="15" customHeight="1" x14ac:dyDescent="0.2">
      <c r="B44" s="593">
        <v>35</v>
      </c>
      <c r="C44" s="611" t="s">
        <v>36</v>
      </c>
      <c r="D44" s="606"/>
      <c r="E44" s="613"/>
      <c r="F44" s="613"/>
      <c r="G44" s="613"/>
      <c r="H44" s="613"/>
      <c r="I44" s="613"/>
      <c r="J44" s="613"/>
      <c r="K44" s="613"/>
      <c r="L44" s="613"/>
      <c r="M44" s="613"/>
      <c r="N44" s="613"/>
      <c r="O44" s="613"/>
      <c r="P44" s="613"/>
      <c r="Q44" s="613"/>
      <c r="R44" s="613"/>
      <c r="S44" s="613"/>
      <c r="T44" s="610"/>
      <c r="U44" s="612"/>
      <c r="V44" s="612"/>
      <c r="W44" s="612"/>
      <c r="X44" s="612"/>
      <c r="Y44" s="612"/>
      <c r="Z44" s="612"/>
      <c r="AA44" s="612"/>
      <c r="AB44" s="612"/>
      <c r="AC44" s="612"/>
      <c r="AD44" s="612"/>
      <c r="AE44" s="612"/>
      <c r="AF44" s="612"/>
      <c r="AG44" s="612"/>
      <c r="AH44" s="612"/>
      <c r="AI44" s="612"/>
      <c r="AJ44" s="612"/>
      <c r="AK44" s="612"/>
      <c r="AL44" s="612"/>
      <c r="AM44" s="612"/>
      <c r="AN44" s="612"/>
      <c r="AO44" s="612"/>
      <c r="AP44" s="612"/>
      <c r="AQ44" s="612"/>
      <c r="AR44" s="612"/>
      <c r="AS44" s="612"/>
      <c r="AT44" s="612"/>
      <c r="AU44" s="612"/>
      <c r="AV44" s="612"/>
      <c r="AW44" s="612"/>
      <c r="AX44" s="612"/>
    </row>
    <row r="45" spans="2:50" ht="15" customHeight="1" x14ac:dyDescent="0.2">
      <c r="B45" s="593">
        <v>36</v>
      </c>
      <c r="C45" s="611" t="s">
        <v>1457</v>
      </c>
      <c r="D45" s="623">
        <v>26.544003989999997</v>
      </c>
      <c r="E45" s="613"/>
      <c r="F45" s="613"/>
      <c r="G45" s="613"/>
      <c r="H45" s="613"/>
      <c r="I45" s="613"/>
      <c r="J45" s="613"/>
      <c r="K45" s="613"/>
      <c r="L45" s="613"/>
      <c r="M45" s="613"/>
      <c r="N45" s="613"/>
      <c r="O45" s="613"/>
      <c r="P45" s="613"/>
      <c r="Q45" s="613"/>
      <c r="R45" s="613"/>
      <c r="S45" s="613"/>
      <c r="T45" s="610"/>
      <c r="U45" s="612"/>
      <c r="V45" s="612"/>
      <c r="W45" s="612"/>
      <c r="X45" s="612"/>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2"/>
    </row>
    <row r="46" spans="2:50" ht="24" x14ac:dyDescent="0.2">
      <c r="B46" s="593">
        <v>37</v>
      </c>
      <c r="C46" s="616" t="s">
        <v>1469</v>
      </c>
      <c r="D46" s="606"/>
      <c r="E46" s="613"/>
      <c r="F46" s="613"/>
      <c r="G46" s="613"/>
      <c r="H46" s="613"/>
      <c r="I46" s="613"/>
      <c r="J46" s="613"/>
      <c r="K46" s="613"/>
      <c r="L46" s="613"/>
      <c r="M46" s="613"/>
      <c r="N46" s="613"/>
      <c r="O46" s="613"/>
      <c r="P46" s="613"/>
      <c r="Q46" s="613"/>
      <c r="R46" s="613"/>
      <c r="S46" s="613"/>
      <c r="T46" s="610"/>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row>
    <row r="47" spans="2:50" ht="15" customHeight="1" x14ac:dyDescent="0.2">
      <c r="B47" s="593">
        <v>38</v>
      </c>
      <c r="C47" s="611" t="s">
        <v>42</v>
      </c>
      <c r="D47" s="606"/>
      <c r="E47" s="613"/>
      <c r="F47" s="613"/>
      <c r="G47" s="613"/>
      <c r="H47" s="613"/>
      <c r="I47" s="613"/>
      <c r="J47" s="613"/>
      <c r="K47" s="613"/>
      <c r="L47" s="613"/>
      <c r="M47" s="613"/>
      <c r="N47" s="613"/>
      <c r="O47" s="613"/>
      <c r="P47" s="613"/>
      <c r="Q47" s="613"/>
      <c r="R47" s="613"/>
      <c r="S47" s="613"/>
      <c r="T47" s="610"/>
      <c r="U47" s="612"/>
      <c r="V47" s="612"/>
      <c r="W47" s="612"/>
      <c r="X47" s="612"/>
      <c r="Y47" s="612"/>
      <c r="Z47" s="612"/>
      <c r="AA47" s="612"/>
      <c r="AB47" s="612"/>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2"/>
    </row>
    <row r="48" spans="2:50" ht="15" customHeight="1" x14ac:dyDescent="0.2">
      <c r="B48" s="593">
        <v>39</v>
      </c>
      <c r="C48" s="611" t="s">
        <v>36</v>
      </c>
      <c r="D48" s="606"/>
      <c r="E48" s="613"/>
      <c r="F48" s="613"/>
      <c r="G48" s="613"/>
      <c r="H48" s="613"/>
      <c r="I48" s="613"/>
      <c r="J48" s="613"/>
      <c r="K48" s="613"/>
      <c r="L48" s="613"/>
      <c r="M48" s="613"/>
      <c r="N48" s="613"/>
      <c r="O48" s="613"/>
      <c r="P48" s="613"/>
      <c r="Q48" s="613"/>
      <c r="R48" s="613"/>
      <c r="S48" s="613"/>
      <c r="T48" s="610"/>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row>
    <row r="49" spans="2:50" ht="15" customHeight="1" x14ac:dyDescent="0.2">
      <c r="B49" s="593">
        <v>40</v>
      </c>
      <c r="C49" s="611" t="s">
        <v>1457</v>
      </c>
      <c r="D49" s="606"/>
      <c r="E49" s="613"/>
      <c r="F49" s="613"/>
      <c r="G49" s="613"/>
      <c r="H49" s="613"/>
      <c r="I49" s="613"/>
      <c r="J49" s="613"/>
      <c r="K49" s="613"/>
      <c r="L49" s="613"/>
      <c r="M49" s="613"/>
      <c r="N49" s="613"/>
      <c r="O49" s="613"/>
      <c r="P49" s="613"/>
      <c r="Q49" s="613"/>
      <c r="R49" s="613"/>
      <c r="S49" s="613"/>
      <c r="T49" s="610"/>
      <c r="U49" s="612"/>
      <c r="V49" s="612"/>
      <c r="W49" s="612"/>
      <c r="X49" s="612"/>
      <c r="Y49" s="612"/>
      <c r="Z49" s="612"/>
      <c r="AA49" s="612"/>
      <c r="AB49" s="612"/>
      <c r="AC49" s="612"/>
      <c r="AD49" s="612"/>
      <c r="AE49" s="612"/>
      <c r="AF49" s="612"/>
      <c r="AG49" s="612"/>
      <c r="AH49" s="612"/>
      <c r="AI49" s="612"/>
      <c r="AJ49" s="612"/>
      <c r="AK49" s="612"/>
      <c r="AL49" s="612"/>
      <c r="AM49" s="612"/>
      <c r="AN49" s="612"/>
      <c r="AO49" s="612"/>
      <c r="AP49" s="612"/>
      <c r="AQ49" s="612"/>
      <c r="AR49" s="612"/>
      <c r="AS49" s="612"/>
      <c r="AT49" s="612"/>
      <c r="AU49" s="612"/>
      <c r="AV49" s="612"/>
      <c r="AW49" s="612"/>
      <c r="AX49" s="612"/>
    </row>
    <row r="50" spans="2:50" ht="15" customHeight="1" x14ac:dyDescent="0.2">
      <c r="B50" s="598">
        <v>41</v>
      </c>
      <c r="C50" s="599" t="s">
        <v>1470</v>
      </c>
      <c r="D50" s="606">
        <v>4721.3024843673993</v>
      </c>
      <c r="E50" s="613"/>
      <c r="F50" s="613"/>
      <c r="G50" s="613"/>
      <c r="H50" s="613"/>
      <c r="I50" s="613"/>
      <c r="J50" s="613"/>
      <c r="K50" s="613"/>
      <c r="L50" s="613"/>
      <c r="M50" s="613"/>
      <c r="N50" s="613"/>
      <c r="O50" s="613"/>
      <c r="P50" s="613"/>
      <c r="Q50" s="613"/>
      <c r="R50" s="613"/>
      <c r="S50" s="613"/>
      <c r="T50" s="610"/>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row>
    <row r="51" spans="2:50" ht="15" customHeight="1" x14ac:dyDescent="0.2">
      <c r="B51" s="598">
        <v>42</v>
      </c>
      <c r="C51" s="599" t="s">
        <v>1471</v>
      </c>
      <c r="D51" s="606">
        <v>381.02967729099998</v>
      </c>
      <c r="E51" s="613"/>
      <c r="F51" s="613"/>
      <c r="G51" s="613"/>
      <c r="H51" s="613"/>
      <c r="I51" s="613"/>
      <c r="J51" s="613"/>
      <c r="K51" s="613"/>
      <c r="L51" s="613"/>
      <c r="M51" s="613"/>
      <c r="N51" s="613"/>
      <c r="O51" s="613"/>
      <c r="P51" s="613"/>
      <c r="Q51" s="613"/>
      <c r="R51" s="613"/>
      <c r="S51" s="613"/>
      <c r="T51" s="610"/>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row>
    <row r="52" spans="2:50" ht="15" customHeight="1" x14ac:dyDescent="0.2">
      <c r="B52" s="598">
        <v>43</v>
      </c>
      <c r="C52" s="599" t="s">
        <v>1472</v>
      </c>
      <c r="D52" s="606">
        <v>200.0605695763</v>
      </c>
      <c r="E52" s="613"/>
      <c r="F52" s="613"/>
      <c r="G52" s="613"/>
      <c r="H52" s="613"/>
      <c r="I52" s="613"/>
      <c r="J52" s="613"/>
      <c r="K52" s="613"/>
      <c r="L52" s="613"/>
      <c r="M52" s="613"/>
      <c r="N52" s="613"/>
      <c r="O52" s="613"/>
      <c r="P52" s="613"/>
      <c r="Q52" s="613"/>
      <c r="R52" s="613"/>
      <c r="S52" s="613"/>
      <c r="T52" s="610"/>
      <c r="U52" s="612"/>
      <c r="V52" s="612"/>
      <c r="W52" s="612"/>
      <c r="X52" s="612"/>
      <c r="Y52" s="612"/>
      <c r="Z52" s="612"/>
      <c r="AA52" s="612"/>
      <c r="AB52" s="612"/>
      <c r="AC52" s="612"/>
      <c r="AD52" s="612"/>
      <c r="AE52" s="612"/>
      <c r="AF52" s="612"/>
      <c r="AG52" s="612"/>
      <c r="AH52" s="612"/>
      <c r="AI52" s="612"/>
      <c r="AJ52" s="612"/>
      <c r="AK52" s="612"/>
      <c r="AL52" s="612"/>
      <c r="AM52" s="612"/>
      <c r="AN52" s="612"/>
      <c r="AO52" s="612"/>
      <c r="AP52" s="612"/>
      <c r="AQ52" s="612"/>
      <c r="AR52" s="612"/>
      <c r="AS52" s="612"/>
      <c r="AT52" s="612"/>
      <c r="AU52" s="612"/>
      <c r="AV52" s="612"/>
      <c r="AW52" s="612"/>
      <c r="AX52" s="612"/>
    </row>
    <row r="53" spans="2:50" ht="15" customHeight="1" x14ac:dyDescent="0.2">
      <c r="B53" s="598">
        <v>44</v>
      </c>
      <c r="C53" s="599" t="s">
        <v>1514</v>
      </c>
      <c r="D53" s="606">
        <v>3532.5475288989996</v>
      </c>
      <c r="E53" s="613"/>
      <c r="F53" s="613"/>
      <c r="G53" s="613"/>
      <c r="H53" s="613"/>
      <c r="I53" s="613"/>
      <c r="J53" s="613"/>
      <c r="K53" s="613"/>
      <c r="L53" s="613"/>
      <c r="M53" s="613"/>
      <c r="N53" s="613"/>
      <c r="O53" s="613"/>
      <c r="P53" s="613"/>
      <c r="Q53" s="613"/>
      <c r="R53" s="613"/>
      <c r="S53" s="613"/>
      <c r="T53" s="610"/>
      <c r="U53" s="612"/>
      <c r="V53" s="612"/>
      <c r="W53" s="612"/>
      <c r="X53" s="612"/>
      <c r="Y53" s="612"/>
      <c r="Z53" s="612"/>
      <c r="AA53" s="612"/>
      <c r="AB53" s="612"/>
      <c r="AC53" s="612"/>
      <c r="AD53" s="612"/>
      <c r="AE53" s="612"/>
      <c r="AF53" s="612"/>
      <c r="AG53" s="612"/>
      <c r="AH53" s="612"/>
      <c r="AI53" s="612"/>
      <c r="AJ53" s="612"/>
      <c r="AK53" s="612"/>
      <c r="AL53" s="612"/>
      <c r="AM53" s="612"/>
      <c r="AN53" s="612"/>
      <c r="AO53" s="612"/>
      <c r="AP53" s="612"/>
      <c r="AQ53" s="612"/>
      <c r="AR53" s="612"/>
      <c r="AS53" s="612"/>
      <c r="AT53" s="612"/>
      <c r="AU53" s="612"/>
      <c r="AV53" s="612"/>
      <c r="AW53" s="612"/>
      <c r="AX53" s="612"/>
    </row>
    <row r="54" spans="2:50" ht="15" customHeight="1" x14ac:dyDescent="0.2">
      <c r="B54" s="624">
        <v>45</v>
      </c>
      <c r="C54" s="625" t="s">
        <v>1473</v>
      </c>
      <c r="D54" s="626">
        <v>106389</v>
      </c>
      <c r="E54" s="626"/>
      <c r="F54" s="626"/>
      <c r="G54" s="626"/>
      <c r="H54" s="626"/>
      <c r="I54" s="626"/>
      <c r="J54" s="626"/>
      <c r="K54" s="626"/>
      <c r="L54" s="626"/>
      <c r="M54" s="626"/>
      <c r="N54" s="626"/>
      <c r="O54" s="626"/>
      <c r="P54" s="626"/>
      <c r="Q54" s="626"/>
      <c r="R54" s="626"/>
      <c r="S54" s="626"/>
      <c r="T54" s="627">
        <f t="shared" ref="T54:AX54" si="10">T41+T9</f>
        <v>0</v>
      </c>
      <c r="U54" s="626">
        <f t="shared" si="10"/>
        <v>0</v>
      </c>
      <c r="V54" s="626">
        <f t="shared" si="10"/>
        <v>0</v>
      </c>
      <c r="W54" s="626">
        <f t="shared" si="10"/>
        <v>0</v>
      </c>
      <c r="X54" s="626">
        <f t="shared" si="10"/>
        <v>0</v>
      </c>
      <c r="Y54" s="626">
        <f t="shared" si="10"/>
        <v>0</v>
      </c>
      <c r="Z54" s="626">
        <f t="shared" si="10"/>
        <v>0</v>
      </c>
      <c r="AA54" s="626">
        <f t="shared" si="10"/>
        <v>0</v>
      </c>
      <c r="AB54" s="626">
        <f t="shared" si="10"/>
        <v>0</v>
      </c>
      <c r="AC54" s="626">
        <f t="shared" si="10"/>
        <v>0</v>
      </c>
      <c r="AD54" s="626">
        <f t="shared" si="10"/>
        <v>0</v>
      </c>
      <c r="AE54" s="626">
        <f t="shared" si="10"/>
        <v>0</v>
      </c>
      <c r="AF54" s="626">
        <f t="shared" si="10"/>
        <v>0</v>
      </c>
      <c r="AG54" s="626">
        <f t="shared" si="10"/>
        <v>0</v>
      </c>
      <c r="AH54" s="626">
        <f t="shared" si="10"/>
        <v>0</v>
      </c>
      <c r="AI54" s="626">
        <f t="shared" si="10"/>
        <v>0</v>
      </c>
      <c r="AJ54" s="626">
        <f t="shared" si="10"/>
        <v>0</v>
      </c>
      <c r="AK54" s="626">
        <f t="shared" si="10"/>
        <v>0</v>
      </c>
      <c r="AL54" s="626">
        <f t="shared" si="10"/>
        <v>0</v>
      </c>
      <c r="AM54" s="626">
        <f t="shared" si="10"/>
        <v>0</v>
      </c>
      <c r="AN54" s="626">
        <f t="shared" si="10"/>
        <v>0</v>
      </c>
      <c r="AO54" s="626">
        <f t="shared" si="10"/>
        <v>0</v>
      </c>
      <c r="AP54" s="626">
        <f t="shared" si="10"/>
        <v>0</v>
      </c>
      <c r="AQ54" s="626">
        <f t="shared" si="10"/>
        <v>0</v>
      </c>
      <c r="AR54" s="626">
        <f t="shared" si="10"/>
        <v>0</v>
      </c>
      <c r="AS54" s="626">
        <f t="shared" si="10"/>
        <v>0</v>
      </c>
      <c r="AT54" s="626">
        <f t="shared" si="10"/>
        <v>0</v>
      </c>
      <c r="AU54" s="626">
        <f t="shared" si="10"/>
        <v>0</v>
      </c>
      <c r="AV54" s="626">
        <f t="shared" si="10"/>
        <v>0</v>
      </c>
      <c r="AW54" s="626">
        <f t="shared" si="10"/>
        <v>0</v>
      </c>
      <c r="AX54" s="626">
        <f t="shared" si="10"/>
        <v>0</v>
      </c>
    </row>
    <row r="55" spans="2:50" ht="24" x14ac:dyDescent="0.2">
      <c r="B55" s="620"/>
      <c r="C55" s="621" t="s">
        <v>1515</v>
      </c>
      <c r="D55" s="628"/>
      <c r="E55" s="628"/>
      <c r="F55" s="628"/>
      <c r="G55" s="628"/>
      <c r="H55" s="628"/>
      <c r="I55" s="628"/>
      <c r="J55" s="628"/>
      <c r="K55" s="628"/>
      <c r="L55" s="628"/>
      <c r="M55" s="628"/>
      <c r="N55" s="628"/>
      <c r="O55" s="628"/>
      <c r="P55" s="628"/>
      <c r="Q55" s="628"/>
      <c r="R55" s="628"/>
      <c r="S55" s="628"/>
      <c r="T55" s="610"/>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row>
    <row r="56" spans="2:50" ht="15" customHeight="1" x14ac:dyDescent="0.2">
      <c r="B56" s="598">
        <v>46</v>
      </c>
      <c r="C56" s="599" t="s">
        <v>1516</v>
      </c>
      <c r="D56" s="606">
        <v>1523.77165666</v>
      </c>
      <c r="E56" s="613"/>
      <c r="F56" s="613"/>
      <c r="G56" s="613"/>
      <c r="H56" s="613"/>
      <c r="I56" s="613"/>
      <c r="J56" s="613"/>
      <c r="K56" s="613"/>
      <c r="L56" s="613"/>
      <c r="M56" s="613"/>
      <c r="N56" s="613"/>
      <c r="O56" s="613"/>
      <c r="P56" s="613"/>
      <c r="Q56" s="613"/>
      <c r="R56" s="613"/>
      <c r="S56" s="613"/>
      <c r="T56" s="610"/>
      <c r="U56" s="612"/>
      <c r="V56" s="612"/>
      <c r="W56" s="612"/>
      <c r="X56" s="612"/>
      <c r="Y56" s="612"/>
      <c r="Z56" s="612"/>
      <c r="AA56" s="612"/>
      <c r="AB56" s="612"/>
      <c r="AC56" s="612"/>
      <c r="AD56" s="612"/>
      <c r="AE56" s="612"/>
      <c r="AF56" s="612"/>
      <c r="AG56" s="612"/>
      <c r="AH56" s="612"/>
      <c r="AI56" s="612"/>
      <c r="AJ56" s="612"/>
      <c r="AK56" s="612"/>
      <c r="AL56" s="612"/>
      <c r="AM56" s="612"/>
      <c r="AN56" s="612"/>
      <c r="AO56" s="612"/>
      <c r="AP56" s="612"/>
      <c r="AQ56" s="612"/>
      <c r="AR56" s="612"/>
      <c r="AS56" s="612"/>
      <c r="AT56" s="612"/>
      <c r="AU56" s="612"/>
      <c r="AV56" s="612"/>
      <c r="AW56" s="612"/>
      <c r="AX56" s="612"/>
    </row>
    <row r="57" spans="2:50" ht="15" customHeight="1" x14ac:dyDescent="0.2">
      <c r="B57" s="598">
        <v>47</v>
      </c>
      <c r="C57" s="599" t="s">
        <v>1474</v>
      </c>
      <c r="D57" s="606">
        <v>20329.3536328708</v>
      </c>
      <c r="E57" s="613"/>
      <c r="F57" s="613"/>
      <c r="G57" s="613"/>
      <c r="H57" s="613"/>
      <c r="I57" s="613"/>
      <c r="J57" s="613"/>
      <c r="K57" s="613"/>
      <c r="L57" s="613"/>
      <c r="M57" s="613"/>
      <c r="N57" s="613"/>
      <c r="O57" s="613"/>
      <c r="P57" s="613"/>
      <c r="Q57" s="613"/>
      <c r="R57" s="613"/>
      <c r="S57" s="613"/>
      <c r="T57" s="610"/>
      <c r="U57" s="612"/>
      <c r="V57" s="612"/>
      <c r="W57" s="612"/>
      <c r="X57" s="612"/>
      <c r="Y57" s="612"/>
      <c r="Z57" s="612"/>
      <c r="AA57" s="612"/>
      <c r="AB57" s="612"/>
      <c r="AC57" s="612"/>
      <c r="AD57" s="612"/>
      <c r="AE57" s="612"/>
      <c r="AF57" s="612"/>
      <c r="AG57" s="612"/>
      <c r="AH57" s="612"/>
      <c r="AI57" s="612"/>
      <c r="AJ57" s="612"/>
      <c r="AK57" s="612"/>
      <c r="AL57" s="612"/>
      <c r="AM57" s="612"/>
      <c r="AN57" s="612"/>
      <c r="AO57" s="612"/>
      <c r="AP57" s="612"/>
      <c r="AQ57" s="612"/>
      <c r="AR57" s="612"/>
      <c r="AS57" s="612"/>
      <c r="AT57" s="612"/>
      <c r="AU57" s="612"/>
      <c r="AV57" s="612"/>
      <c r="AW57" s="612"/>
      <c r="AX57" s="612"/>
    </row>
    <row r="58" spans="2:50" ht="15" customHeight="1" x14ac:dyDescent="0.2">
      <c r="B58" s="629">
        <v>48</v>
      </c>
      <c r="C58" s="599" t="s">
        <v>1475</v>
      </c>
      <c r="D58" s="606">
        <v>56859.490361876706</v>
      </c>
      <c r="E58" s="613"/>
      <c r="F58" s="613"/>
      <c r="G58" s="613"/>
      <c r="H58" s="613"/>
      <c r="I58" s="613"/>
      <c r="J58" s="613"/>
      <c r="K58" s="613"/>
      <c r="L58" s="613"/>
      <c r="M58" s="613"/>
      <c r="N58" s="613"/>
      <c r="O58" s="613"/>
      <c r="P58" s="613"/>
      <c r="Q58" s="613"/>
      <c r="R58" s="613"/>
      <c r="S58" s="613"/>
      <c r="T58" s="610"/>
      <c r="U58" s="612"/>
      <c r="V58" s="612"/>
      <c r="W58" s="612"/>
      <c r="X58" s="612"/>
      <c r="Y58" s="612"/>
      <c r="Z58" s="612"/>
      <c r="AA58" s="612"/>
      <c r="AB58" s="612"/>
      <c r="AC58" s="612"/>
      <c r="AD58" s="612"/>
      <c r="AE58" s="612"/>
      <c r="AF58" s="612"/>
      <c r="AG58" s="612"/>
      <c r="AH58" s="612"/>
      <c r="AI58" s="612"/>
      <c r="AJ58" s="612"/>
      <c r="AK58" s="612"/>
      <c r="AL58" s="612"/>
      <c r="AM58" s="612"/>
      <c r="AN58" s="612"/>
      <c r="AO58" s="612"/>
      <c r="AP58" s="612"/>
      <c r="AQ58" s="612"/>
      <c r="AR58" s="612"/>
      <c r="AS58" s="612"/>
      <c r="AT58" s="612"/>
      <c r="AU58" s="612"/>
      <c r="AV58" s="612"/>
      <c r="AW58" s="612"/>
      <c r="AX58" s="612"/>
    </row>
    <row r="59" spans="2:50" ht="15" customHeight="1" x14ac:dyDescent="0.2">
      <c r="B59" s="630">
        <v>49</v>
      </c>
      <c r="C59" s="618" t="s">
        <v>1476</v>
      </c>
      <c r="D59" s="619">
        <v>78712.615651407512</v>
      </c>
      <c r="E59" s="619"/>
      <c r="F59" s="619"/>
      <c r="G59" s="619"/>
      <c r="H59" s="619"/>
      <c r="I59" s="619"/>
      <c r="J59" s="619"/>
      <c r="K59" s="619"/>
      <c r="L59" s="619"/>
      <c r="M59" s="619"/>
      <c r="N59" s="619"/>
      <c r="O59" s="619"/>
      <c r="P59" s="619"/>
      <c r="Q59" s="619"/>
      <c r="R59" s="619"/>
      <c r="S59" s="619"/>
      <c r="T59" s="610"/>
      <c r="U59" s="612"/>
      <c r="V59" s="612"/>
      <c r="W59" s="612"/>
      <c r="X59" s="612"/>
      <c r="Y59" s="612"/>
      <c r="Z59" s="612"/>
      <c r="AA59" s="612"/>
      <c r="AB59" s="612"/>
      <c r="AC59" s="612"/>
      <c r="AD59" s="612"/>
      <c r="AE59" s="612"/>
      <c r="AF59" s="612"/>
      <c r="AG59" s="612"/>
      <c r="AH59" s="612"/>
      <c r="AI59" s="612"/>
      <c r="AJ59" s="612"/>
      <c r="AK59" s="612"/>
      <c r="AL59" s="612"/>
      <c r="AM59" s="612"/>
      <c r="AN59" s="612"/>
      <c r="AO59" s="612"/>
      <c r="AP59" s="612"/>
      <c r="AQ59" s="612"/>
      <c r="AR59" s="612"/>
      <c r="AS59" s="612"/>
      <c r="AT59" s="612"/>
      <c r="AU59" s="612"/>
      <c r="AV59" s="612"/>
      <c r="AW59" s="612"/>
      <c r="AX59" s="612"/>
    </row>
    <row r="60" spans="2:50" ht="15" customHeight="1" x14ac:dyDescent="0.2">
      <c r="B60" s="624">
        <v>50</v>
      </c>
      <c r="C60" s="625" t="s">
        <v>1477</v>
      </c>
      <c r="D60" s="626">
        <v>185101</v>
      </c>
      <c r="E60" s="626">
        <f>E40</f>
        <v>5618.4942633163064</v>
      </c>
      <c r="F60" s="626">
        <f t="shared" ref="F60:I60" si="11">F40</f>
        <v>197.59835930554468</v>
      </c>
      <c r="G60" s="626"/>
      <c r="H60" s="626"/>
      <c r="I60" s="626">
        <f t="shared" si="11"/>
        <v>28.529140617599996</v>
      </c>
      <c r="J60" s="626"/>
      <c r="K60" s="626"/>
      <c r="L60" s="626"/>
      <c r="M60" s="626"/>
      <c r="N60" s="626"/>
      <c r="O60" s="626"/>
      <c r="P60" s="626"/>
      <c r="Q60" s="626"/>
      <c r="R60" s="626"/>
      <c r="S60" s="626"/>
      <c r="T60" s="627">
        <f t="shared" ref="T60:AX60" si="12">T54+T55</f>
        <v>0</v>
      </c>
      <c r="U60" s="626">
        <f t="shared" si="12"/>
        <v>0</v>
      </c>
      <c r="V60" s="626">
        <f t="shared" si="12"/>
        <v>0</v>
      </c>
      <c r="W60" s="626">
        <f t="shared" si="12"/>
        <v>0</v>
      </c>
      <c r="X60" s="626">
        <f t="shared" si="12"/>
        <v>0</v>
      </c>
      <c r="Y60" s="626">
        <f t="shared" si="12"/>
        <v>0</v>
      </c>
      <c r="Z60" s="626">
        <f t="shared" si="12"/>
        <v>0</v>
      </c>
      <c r="AA60" s="626">
        <f t="shared" si="12"/>
        <v>0</v>
      </c>
      <c r="AB60" s="626">
        <f t="shared" si="12"/>
        <v>0</v>
      </c>
      <c r="AC60" s="626">
        <f t="shared" si="12"/>
        <v>0</v>
      </c>
      <c r="AD60" s="626">
        <f t="shared" si="12"/>
        <v>0</v>
      </c>
      <c r="AE60" s="626">
        <f t="shared" si="12"/>
        <v>0</v>
      </c>
      <c r="AF60" s="626">
        <f t="shared" si="12"/>
        <v>0</v>
      </c>
      <c r="AG60" s="626">
        <f t="shared" si="12"/>
        <v>0</v>
      </c>
      <c r="AH60" s="626">
        <f t="shared" si="12"/>
        <v>0</v>
      </c>
      <c r="AI60" s="626">
        <f t="shared" si="12"/>
        <v>0</v>
      </c>
      <c r="AJ60" s="626">
        <f t="shared" si="12"/>
        <v>0</v>
      </c>
      <c r="AK60" s="626">
        <f t="shared" si="12"/>
        <v>0</v>
      </c>
      <c r="AL60" s="626">
        <f t="shared" si="12"/>
        <v>0</v>
      </c>
      <c r="AM60" s="626">
        <f t="shared" si="12"/>
        <v>0</v>
      </c>
      <c r="AN60" s="626">
        <f t="shared" si="12"/>
        <v>0</v>
      </c>
      <c r="AO60" s="626">
        <f t="shared" si="12"/>
        <v>0</v>
      </c>
      <c r="AP60" s="626">
        <f t="shared" si="12"/>
        <v>0</v>
      </c>
      <c r="AQ60" s="626">
        <f t="shared" si="12"/>
        <v>0</v>
      </c>
      <c r="AR60" s="626">
        <f t="shared" si="12"/>
        <v>0</v>
      </c>
      <c r="AS60" s="626">
        <f t="shared" si="12"/>
        <v>0</v>
      </c>
      <c r="AT60" s="626">
        <f t="shared" si="12"/>
        <v>0</v>
      </c>
      <c r="AU60" s="626">
        <f t="shared" si="12"/>
        <v>0</v>
      </c>
      <c r="AV60" s="626">
        <f t="shared" si="12"/>
        <v>0</v>
      </c>
      <c r="AW60" s="626">
        <f t="shared" si="12"/>
        <v>0</v>
      </c>
      <c r="AX60" s="626">
        <f t="shared" si="12"/>
        <v>0</v>
      </c>
    </row>
    <row r="61" spans="2:50" x14ac:dyDescent="0.2">
      <c r="D61" s="631"/>
    </row>
    <row r="64" spans="2:50" x14ac:dyDescent="0.2">
      <c r="D64" s="631"/>
    </row>
    <row r="65" spans="4:4" x14ac:dyDescent="0.2">
      <c r="D65" s="631"/>
    </row>
  </sheetData>
  <mergeCells count="36">
    <mergeCell ref="AT4:AX4"/>
    <mergeCell ref="B2:G2"/>
    <mergeCell ref="B3:C7"/>
    <mergeCell ref="D3:S3"/>
    <mergeCell ref="T3:AX3"/>
    <mergeCell ref="D4:D7"/>
    <mergeCell ref="E4:I4"/>
    <mergeCell ref="J4:N4"/>
    <mergeCell ref="O4:S4"/>
    <mergeCell ref="T4:T7"/>
    <mergeCell ref="U4:Y4"/>
    <mergeCell ref="Z4:AC4"/>
    <mergeCell ref="AD4:AG4"/>
    <mergeCell ref="AH4:AK4"/>
    <mergeCell ref="AL4:AO4"/>
    <mergeCell ref="AP4:AS4"/>
    <mergeCell ref="AE6:AG6"/>
    <mergeCell ref="E5:I5"/>
    <mergeCell ref="J5:N5"/>
    <mergeCell ref="O5:S5"/>
    <mergeCell ref="U5:Y5"/>
    <mergeCell ref="Z5:AC5"/>
    <mergeCell ref="AD5:AG5"/>
    <mergeCell ref="F6:I6"/>
    <mergeCell ref="K6:N6"/>
    <mergeCell ref="P6:S6"/>
    <mergeCell ref="V6:Y6"/>
    <mergeCell ref="AA6:AC6"/>
    <mergeCell ref="AI6:AK6"/>
    <mergeCell ref="AM6:AO6"/>
    <mergeCell ref="AQ6:AS6"/>
    <mergeCell ref="AU6:AX6"/>
    <mergeCell ref="AH5:AK5"/>
    <mergeCell ref="AL5:AO5"/>
    <mergeCell ref="AP5:AS5"/>
    <mergeCell ref="AT5:AX5"/>
  </mergeCells>
  <pageMargins left="0.7" right="0.7" top="0.75" bottom="0.75" header="0.3" footer="0.3"/>
  <pageSetup paperSize="9"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ECD74-DED9-47C0-A7D0-6963A1949951}">
  <dimension ref="B1:AI24"/>
  <sheetViews>
    <sheetView topLeftCell="C1" zoomScaleNormal="100" workbookViewId="0">
      <selection activeCell="AI11" sqref="AI11"/>
    </sheetView>
  </sheetViews>
  <sheetFormatPr defaultColWidth="8" defaultRowHeight="12.75" x14ac:dyDescent="0.2"/>
  <cols>
    <col min="1" max="1" width="3.25" style="581" customWidth="1"/>
    <col min="2" max="2" width="5.875" style="581" customWidth="1"/>
    <col min="3" max="3" width="56.75" style="581" bestFit="1" customWidth="1"/>
    <col min="4" max="18" width="9.25" style="581" customWidth="1"/>
    <col min="19" max="19" width="9.25" style="632" customWidth="1"/>
    <col min="20" max="35" width="9.25" style="581" customWidth="1"/>
    <col min="36" max="16384" width="8" style="581"/>
  </cols>
  <sheetData>
    <row r="1" spans="2:35" ht="21" customHeight="1" x14ac:dyDescent="0.2"/>
    <row r="2" spans="2:35" ht="48" customHeight="1" x14ac:dyDescent="0.2">
      <c r="B2" s="938" t="s">
        <v>1517</v>
      </c>
      <c r="C2" s="938"/>
      <c r="D2" s="938"/>
      <c r="E2" s="938"/>
      <c r="F2" s="938"/>
    </row>
    <row r="3" spans="2:35" ht="27" customHeight="1" x14ac:dyDescent="0.2">
      <c r="B3" s="939" t="s">
        <v>1480</v>
      </c>
      <c r="C3" s="940"/>
      <c r="D3" s="948" t="s">
        <v>1518</v>
      </c>
      <c r="E3" s="949"/>
      <c r="F3" s="949"/>
      <c r="G3" s="949"/>
      <c r="H3" s="949"/>
      <c r="I3" s="949"/>
      <c r="J3" s="949"/>
      <c r="K3" s="949"/>
      <c r="L3" s="949"/>
      <c r="M3" s="949"/>
      <c r="N3" s="949"/>
      <c r="O3" s="949"/>
      <c r="P3" s="949"/>
      <c r="Q3" s="949"/>
      <c r="R3" s="949"/>
      <c r="S3" s="949"/>
      <c r="T3" s="948" t="s">
        <v>1519</v>
      </c>
      <c r="U3" s="949"/>
      <c r="V3" s="949"/>
      <c r="W3" s="949"/>
      <c r="X3" s="949"/>
      <c r="Y3" s="949"/>
      <c r="Z3" s="949"/>
      <c r="AA3" s="949"/>
      <c r="AB3" s="949"/>
      <c r="AC3" s="949"/>
      <c r="AD3" s="949"/>
      <c r="AE3" s="949"/>
      <c r="AF3" s="949"/>
      <c r="AG3" s="949"/>
      <c r="AH3" s="949"/>
      <c r="AI3" s="949"/>
    </row>
    <row r="4" spans="2:35" ht="27" customHeight="1" x14ac:dyDescent="0.2">
      <c r="B4" s="939"/>
      <c r="C4" s="939"/>
      <c r="D4" s="937" t="s">
        <v>1444</v>
      </c>
      <c r="E4" s="937"/>
      <c r="F4" s="937"/>
      <c r="G4" s="937"/>
      <c r="H4" s="937"/>
      <c r="I4" s="937" t="s">
        <v>1445</v>
      </c>
      <c r="J4" s="937"/>
      <c r="K4" s="937"/>
      <c r="L4" s="937"/>
      <c r="M4" s="937"/>
      <c r="N4" s="937" t="s">
        <v>1446</v>
      </c>
      <c r="O4" s="937"/>
      <c r="P4" s="937"/>
      <c r="Q4" s="937"/>
      <c r="R4" s="937"/>
      <c r="S4" s="633"/>
      <c r="T4" s="937" t="s">
        <v>1444</v>
      </c>
      <c r="U4" s="937"/>
      <c r="V4" s="937"/>
      <c r="W4" s="937"/>
      <c r="X4" s="937"/>
      <c r="Y4" s="937" t="s">
        <v>1445</v>
      </c>
      <c r="Z4" s="937"/>
      <c r="AA4" s="937"/>
      <c r="AB4" s="937"/>
      <c r="AC4" s="937"/>
      <c r="AD4" s="937" t="s">
        <v>1446</v>
      </c>
      <c r="AE4" s="937"/>
      <c r="AF4" s="937"/>
      <c r="AG4" s="937"/>
      <c r="AH4" s="937"/>
      <c r="AI4" s="634"/>
    </row>
    <row r="5" spans="2:35" ht="27" customHeight="1" x14ac:dyDescent="0.2">
      <c r="B5" s="939"/>
      <c r="C5" s="939"/>
      <c r="D5" s="934" t="s">
        <v>1520</v>
      </c>
      <c r="E5" s="935"/>
      <c r="F5" s="935"/>
      <c r="G5" s="935"/>
      <c r="H5" s="936"/>
      <c r="I5" s="934" t="s">
        <v>1520</v>
      </c>
      <c r="J5" s="935"/>
      <c r="K5" s="935"/>
      <c r="L5" s="935"/>
      <c r="M5" s="936"/>
      <c r="N5" s="934" t="s">
        <v>1520</v>
      </c>
      <c r="O5" s="935"/>
      <c r="P5" s="935"/>
      <c r="Q5" s="935"/>
      <c r="R5" s="936"/>
      <c r="S5" s="946" t="s">
        <v>1478</v>
      </c>
      <c r="T5" s="935" t="s">
        <v>1520</v>
      </c>
      <c r="U5" s="935"/>
      <c r="V5" s="935"/>
      <c r="W5" s="935"/>
      <c r="X5" s="936"/>
      <c r="Y5" s="934" t="s">
        <v>1520</v>
      </c>
      <c r="Z5" s="935"/>
      <c r="AA5" s="935"/>
      <c r="AB5" s="935"/>
      <c r="AC5" s="936"/>
      <c r="AD5" s="934" t="s">
        <v>1520</v>
      </c>
      <c r="AE5" s="935"/>
      <c r="AF5" s="935"/>
      <c r="AG5" s="935"/>
      <c r="AH5" s="936"/>
      <c r="AI5" s="950" t="s">
        <v>1479</v>
      </c>
    </row>
    <row r="6" spans="2:35" ht="32.450000000000003" customHeight="1" x14ac:dyDescent="0.2">
      <c r="B6" s="939"/>
      <c r="C6" s="939"/>
      <c r="D6" s="582"/>
      <c r="E6" s="934" t="s">
        <v>1521</v>
      </c>
      <c r="F6" s="935"/>
      <c r="G6" s="935"/>
      <c r="H6" s="936"/>
      <c r="I6" s="582"/>
      <c r="J6" s="934" t="s">
        <v>1521</v>
      </c>
      <c r="K6" s="935"/>
      <c r="L6" s="935"/>
      <c r="M6" s="936"/>
      <c r="N6" s="582"/>
      <c r="O6" s="934" t="s">
        <v>1521</v>
      </c>
      <c r="P6" s="935"/>
      <c r="Q6" s="935"/>
      <c r="R6" s="936"/>
      <c r="S6" s="947"/>
      <c r="T6" s="635"/>
      <c r="U6" s="934" t="s">
        <v>1521</v>
      </c>
      <c r="V6" s="935"/>
      <c r="W6" s="935"/>
      <c r="X6" s="936"/>
      <c r="Y6" s="582"/>
      <c r="Z6" s="934" t="s">
        <v>1521</v>
      </c>
      <c r="AA6" s="935"/>
      <c r="AB6" s="935"/>
      <c r="AC6" s="936"/>
      <c r="AD6" s="582"/>
      <c r="AE6" s="934" t="s">
        <v>1521</v>
      </c>
      <c r="AF6" s="935"/>
      <c r="AG6" s="935"/>
      <c r="AH6" s="936"/>
      <c r="AI6" s="945"/>
    </row>
    <row r="7" spans="2:35" ht="36" x14ac:dyDescent="0.2">
      <c r="B7" s="939"/>
      <c r="C7" s="939"/>
      <c r="D7" s="583"/>
      <c r="E7" s="583"/>
      <c r="F7" s="636" t="s">
        <v>1449</v>
      </c>
      <c r="G7" s="636" t="s">
        <v>1450</v>
      </c>
      <c r="H7" s="636" t="s">
        <v>1451</v>
      </c>
      <c r="I7" s="637"/>
      <c r="J7" s="637"/>
      <c r="K7" s="636" t="s">
        <v>1449</v>
      </c>
      <c r="L7" s="636" t="s">
        <v>1452</v>
      </c>
      <c r="M7" s="636" t="s">
        <v>1451</v>
      </c>
      <c r="N7" s="637"/>
      <c r="O7" s="637"/>
      <c r="P7" s="636" t="s">
        <v>1449</v>
      </c>
      <c r="Q7" s="638" t="s">
        <v>1522</v>
      </c>
      <c r="R7" s="638" t="s">
        <v>1451</v>
      </c>
      <c r="S7" s="947"/>
      <c r="T7" s="639"/>
      <c r="U7" s="640"/>
      <c r="V7" s="636" t="s">
        <v>1449</v>
      </c>
      <c r="W7" s="636" t="s">
        <v>1450</v>
      </c>
      <c r="X7" s="636" t="s">
        <v>1451</v>
      </c>
      <c r="Y7" s="637"/>
      <c r="Z7" s="637"/>
      <c r="AA7" s="636" t="s">
        <v>1449</v>
      </c>
      <c r="AB7" s="636" t="s">
        <v>1452</v>
      </c>
      <c r="AC7" s="636" t="s">
        <v>1451</v>
      </c>
      <c r="AD7" s="637"/>
      <c r="AE7" s="637"/>
      <c r="AF7" s="636" t="s">
        <v>1449</v>
      </c>
      <c r="AG7" s="638" t="s">
        <v>1522</v>
      </c>
      <c r="AH7" s="638" t="s">
        <v>1451</v>
      </c>
      <c r="AI7" s="951"/>
    </row>
    <row r="8" spans="2:35" ht="15" customHeight="1" x14ac:dyDescent="0.2">
      <c r="B8" s="641">
        <v>1</v>
      </c>
      <c r="C8" s="642" t="s">
        <v>1481</v>
      </c>
      <c r="D8" s="643"/>
      <c r="E8" s="643"/>
      <c r="F8" s="643"/>
      <c r="G8" s="644"/>
      <c r="H8" s="644"/>
      <c r="I8" s="644"/>
      <c r="J8" s="644"/>
      <c r="K8" s="644"/>
      <c r="L8" s="644"/>
      <c r="M8" s="644"/>
      <c r="N8" s="644"/>
      <c r="O8" s="644"/>
      <c r="P8" s="644"/>
      <c r="Q8" s="645"/>
      <c r="R8" s="645"/>
      <c r="S8" s="646"/>
      <c r="T8" s="647"/>
      <c r="U8" s="648"/>
      <c r="V8" s="648"/>
      <c r="W8" s="644"/>
      <c r="X8" s="644"/>
      <c r="Y8" s="644"/>
      <c r="Z8" s="644"/>
      <c r="AA8" s="644"/>
      <c r="AB8" s="644"/>
      <c r="AC8" s="644"/>
      <c r="AD8" s="644"/>
      <c r="AE8" s="644"/>
      <c r="AF8" s="644"/>
      <c r="AG8" s="644"/>
      <c r="AH8" s="645"/>
      <c r="AI8" s="646"/>
    </row>
    <row r="9" spans="2:35" ht="25.5" x14ac:dyDescent="0.2">
      <c r="B9" s="641">
        <v>2</v>
      </c>
      <c r="C9" s="649" t="s">
        <v>1455</v>
      </c>
      <c r="D9" s="650">
        <v>5.2811048071464191</v>
      </c>
      <c r="E9" s="650">
        <v>0.18573261737154662</v>
      </c>
      <c r="F9" s="650"/>
      <c r="G9" s="650"/>
      <c r="H9" s="650">
        <v>2.6815971432608263E-2</v>
      </c>
      <c r="I9" s="650"/>
      <c r="J9" s="650"/>
      <c r="K9" s="650"/>
      <c r="L9" s="650"/>
      <c r="M9" s="650"/>
      <c r="N9" s="650">
        <v>7.5604046966945253</v>
      </c>
      <c r="O9" s="650"/>
      <c r="P9" s="650"/>
      <c r="Q9" s="650"/>
      <c r="R9" s="650">
        <v>2.6815971432608263E-2</v>
      </c>
      <c r="S9" s="651">
        <v>23.864283590787601</v>
      </c>
      <c r="T9" s="652"/>
      <c r="U9" s="650"/>
      <c r="V9" s="650"/>
      <c r="W9" s="650"/>
      <c r="X9" s="650"/>
      <c r="Y9" s="650"/>
      <c r="Z9" s="650"/>
      <c r="AA9" s="650"/>
      <c r="AB9" s="650"/>
      <c r="AC9" s="650"/>
      <c r="AD9" s="650">
        <v>2.7547029024445955</v>
      </c>
      <c r="AE9" s="650">
        <v>3.4335573033524386E-2</v>
      </c>
      <c r="AF9" s="650"/>
      <c r="AG9" s="650"/>
      <c r="AH9" s="650">
        <v>2.6815971432608263E-2</v>
      </c>
      <c r="AI9" s="651">
        <v>23.864283590787601</v>
      </c>
    </row>
    <row r="10" spans="2:35" ht="15" customHeight="1" x14ac:dyDescent="0.2">
      <c r="B10" s="641">
        <v>3</v>
      </c>
      <c r="C10" s="653" t="s">
        <v>1510</v>
      </c>
      <c r="D10" s="650"/>
      <c r="E10" s="650"/>
      <c r="F10" s="650"/>
      <c r="G10" s="650"/>
      <c r="H10" s="650"/>
      <c r="I10" s="650"/>
      <c r="J10" s="650"/>
      <c r="K10" s="650"/>
      <c r="L10" s="650"/>
      <c r="M10" s="650"/>
      <c r="N10" s="650">
        <v>2.2792998895481071</v>
      </c>
      <c r="O10" s="650"/>
      <c r="P10" s="650"/>
      <c r="Q10" s="650"/>
      <c r="R10" s="650"/>
      <c r="S10" s="654">
        <v>16.644090867676432</v>
      </c>
      <c r="T10" s="652"/>
      <c r="U10" s="650"/>
      <c r="V10" s="650"/>
      <c r="W10" s="650"/>
      <c r="X10" s="650"/>
      <c r="Y10" s="650"/>
      <c r="Z10" s="650"/>
      <c r="AA10" s="650"/>
      <c r="AB10" s="650"/>
      <c r="AC10" s="650"/>
      <c r="AD10" s="650"/>
      <c r="AE10" s="650"/>
      <c r="AF10" s="650"/>
      <c r="AG10" s="650"/>
      <c r="AH10" s="650"/>
      <c r="AI10" s="654">
        <v>16.644090867676432</v>
      </c>
    </row>
    <row r="11" spans="2:35" ht="15" customHeight="1" x14ac:dyDescent="0.2">
      <c r="B11" s="641">
        <v>4</v>
      </c>
      <c r="C11" s="655" t="s">
        <v>29</v>
      </c>
      <c r="D11" s="650"/>
      <c r="E11" s="650"/>
      <c r="F11" s="650"/>
      <c r="G11" s="650"/>
      <c r="H11" s="650"/>
      <c r="I11" s="650"/>
      <c r="J11" s="650"/>
      <c r="K11" s="650"/>
      <c r="L11" s="650"/>
      <c r="M11" s="650"/>
      <c r="N11" s="650">
        <v>1.1410771211236796</v>
      </c>
      <c r="O11" s="650"/>
      <c r="P11" s="650"/>
      <c r="Q11" s="650"/>
      <c r="R11" s="650"/>
      <c r="S11" s="651">
        <v>1.785155220635573</v>
      </c>
      <c r="T11" s="652"/>
      <c r="U11" s="650"/>
      <c r="V11" s="650"/>
      <c r="W11" s="650"/>
      <c r="X11" s="650"/>
      <c r="Y11" s="650"/>
      <c r="Z11" s="650"/>
      <c r="AA11" s="650"/>
      <c r="AB11" s="650"/>
      <c r="AC11" s="650"/>
      <c r="AD11" s="656">
        <v>0.33841306429222956</v>
      </c>
      <c r="AE11" s="650"/>
      <c r="AF11" s="650"/>
      <c r="AG11" s="650"/>
      <c r="AH11" s="650"/>
      <c r="AI11" s="651">
        <v>1.785155220635573</v>
      </c>
    </row>
    <row r="12" spans="2:35" ht="15" customHeight="1" x14ac:dyDescent="0.2">
      <c r="B12" s="641">
        <v>5</v>
      </c>
      <c r="C12" s="655" t="s">
        <v>354</v>
      </c>
      <c r="D12" s="650"/>
      <c r="E12" s="650"/>
      <c r="F12" s="650"/>
      <c r="G12" s="650"/>
      <c r="H12" s="650"/>
      <c r="I12" s="650"/>
      <c r="J12" s="650"/>
      <c r="K12" s="650"/>
      <c r="L12" s="650"/>
      <c r="M12" s="650"/>
      <c r="N12" s="650"/>
      <c r="O12" s="650"/>
      <c r="P12" s="650"/>
      <c r="Q12" s="650"/>
      <c r="R12" s="650"/>
      <c r="S12" s="651">
        <v>14.858935647040861</v>
      </c>
      <c r="T12" s="652"/>
      <c r="U12" s="650"/>
      <c r="V12" s="650"/>
      <c r="W12" s="650"/>
      <c r="X12" s="650"/>
      <c r="Y12" s="650"/>
      <c r="Z12" s="650"/>
      <c r="AA12" s="650"/>
      <c r="AB12" s="650"/>
      <c r="AC12" s="650"/>
      <c r="AD12" s="650"/>
      <c r="AE12" s="650"/>
      <c r="AF12" s="650"/>
      <c r="AG12" s="650"/>
      <c r="AH12" s="650"/>
      <c r="AI12" s="651">
        <v>14.858935647040861</v>
      </c>
    </row>
    <row r="13" spans="2:35" ht="15" customHeight="1" x14ac:dyDescent="0.2">
      <c r="B13" s="641">
        <v>6</v>
      </c>
      <c r="C13" s="657" t="s">
        <v>1458</v>
      </c>
      <c r="D13" s="650"/>
      <c r="E13" s="650"/>
      <c r="F13" s="650"/>
      <c r="G13" s="650"/>
      <c r="H13" s="650"/>
      <c r="I13" s="650"/>
      <c r="J13" s="650"/>
      <c r="K13" s="650"/>
      <c r="L13" s="650"/>
      <c r="M13" s="650"/>
      <c r="N13" s="650"/>
      <c r="O13" s="650"/>
      <c r="P13" s="650"/>
      <c r="Q13" s="650"/>
      <c r="R13" s="650"/>
      <c r="S13" s="651">
        <v>12.741356755730534</v>
      </c>
      <c r="T13" s="652"/>
      <c r="U13" s="650"/>
      <c r="V13" s="650"/>
      <c r="W13" s="650"/>
      <c r="X13" s="650"/>
      <c r="Y13" s="650"/>
      <c r="Z13" s="650"/>
      <c r="AA13" s="650"/>
      <c r="AB13" s="650"/>
      <c r="AC13" s="650"/>
      <c r="AD13" s="650"/>
      <c r="AE13" s="650"/>
      <c r="AF13" s="650"/>
      <c r="AG13" s="650"/>
      <c r="AH13" s="650"/>
      <c r="AI13" s="651">
        <v>12.741356755730534</v>
      </c>
    </row>
    <row r="14" spans="2:35" ht="15" customHeight="1" x14ac:dyDescent="0.2">
      <c r="B14" s="641">
        <v>7</v>
      </c>
      <c r="C14" s="657" t="s">
        <v>1459</v>
      </c>
      <c r="D14" s="650"/>
      <c r="E14" s="650"/>
      <c r="F14" s="650"/>
      <c r="G14" s="650"/>
      <c r="H14" s="650"/>
      <c r="I14" s="650"/>
      <c r="J14" s="650"/>
      <c r="K14" s="650"/>
      <c r="L14" s="650"/>
      <c r="M14" s="650"/>
      <c r="N14" s="650"/>
      <c r="O14" s="650"/>
      <c r="P14" s="650"/>
      <c r="Q14" s="650"/>
      <c r="R14" s="650"/>
      <c r="S14" s="658"/>
      <c r="T14" s="652"/>
      <c r="U14" s="650"/>
      <c r="V14" s="650"/>
      <c r="W14" s="650"/>
      <c r="X14" s="650"/>
      <c r="Y14" s="650"/>
      <c r="Z14" s="650"/>
      <c r="AA14" s="650"/>
      <c r="AB14" s="650"/>
      <c r="AC14" s="650"/>
      <c r="AD14" s="650"/>
      <c r="AE14" s="650"/>
      <c r="AF14" s="650"/>
      <c r="AG14" s="650"/>
      <c r="AH14" s="650"/>
      <c r="AI14" s="658"/>
    </row>
    <row r="15" spans="2:35" ht="15" customHeight="1" x14ac:dyDescent="0.2">
      <c r="B15" s="641">
        <v>8</v>
      </c>
      <c r="C15" s="657" t="s">
        <v>1460</v>
      </c>
      <c r="D15" s="650"/>
      <c r="E15" s="650"/>
      <c r="F15" s="650"/>
      <c r="G15" s="650"/>
      <c r="H15" s="650"/>
      <c r="I15" s="650"/>
      <c r="J15" s="650"/>
      <c r="K15" s="650"/>
      <c r="L15" s="650"/>
      <c r="M15" s="650"/>
      <c r="N15" s="650">
        <v>1.138222768424427</v>
      </c>
      <c r="O15" s="650"/>
      <c r="P15" s="650"/>
      <c r="Q15" s="650"/>
      <c r="R15" s="650"/>
      <c r="S15" s="651">
        <v>2.1175788913103251</v>
      </c>
      <c r="T15" s="652"/>
      <c r="U15" s="650"/>
      <c r="V15" s="650"/>
      <c r="W15" s="650"/>
      <c r="X15" s="650"/>
      <c r="Y15" s="650"/>
      <c r="Z15" s="650"/>
      <c r="AA15" s="650"/>
      <c r="AB15" s="650"/>
      <c r="AC15" s="650"/>
      <c r="AD15" s="656">
        <v>1.1000000000000001</v>
      </c>
      <c r="AE15" s="650"/>
      <c r="AF15" s="650"/>
      <c r="AG15" s="650"/>
      <c r="AH15" s="650"/>
      <c r="AI15" s="651">
        <v>2.1175788913103251</v>
      </c>
    </row>
    <row r="16" spans="2:35" ht="15" customHeight="1" x14ac:dyDescent="0.2">
      <c r="B16" s="641">
        <v>9</v>
      </c>
      <c r="C16" s="653" t="s">
        <v>1482</v>
      </c>
      <c r="D16" s="650">
        <v>2.793330357563361E-2</v>
      </c>
      <c r="E16" s="650">
        <v>2.6815971432608263E-2</v>
      </c>
      <c r="F16" s="650"/>
      <c r="G16" s="650"/>
      <c r="H16" s="650">
        <v>2.6815971432608263E-2</v>
      </c>
      <c r="I16" s="650"/>
      <c r="J16" s="650"/>
      <c r="K16" s="650"/>
      <c r="L16" s="650"/>
      <c r="M16" s="650"/>
      <c r="N16" s="650">
        <v>2.793330357563361E-2</v>
      </c>
      <c r="O16" s="650">
        <v>2.6815971432608263E-2</v>
      </c>
      <c r="P16" s="650"/>
      <c r="Q16" s="650"/>
      <c r="R16" s="650">
        <v>2.6815971432608263E-2</v>
      </c>
      <c r="S16" s="651">
        <v>4.4146868582796962E-2</v>
      </c>
      <c r="T16" s="652">
        <v>2.793330357563361E-2</v>
      </c>
      <c r="U16" s="650">
        <v>2.6815971432608263E-2</v>
      </c>
      <c r="V16" s="650"/>
      <c r="W16" s="650"/>
      <c r="X16" s="650">
        <v>2.6815971432608263E-2</v>
      </c>
      <c r="Y16" s="650"/>
      <c r="Z16" s="650"/>
      <c r="AA16" s="650"/>
      <c r="AB16" s="650"/>
      <c r="AC16" s="650"/>
      <c r="AD16" s="656">
        <v>2.793330357563361E-2</v>
      </c>
      <c r="AE16" s="656">
        <v>2.6815971432608263E-2</v>
      </c>
      <c r="AF16" s="656"/>
      <c r="AG16" s="656"/>
      <c r="AH16" s="656">
        <v>2.6815971432608263E-2</v>
      </c>
      <c r="AI16" s="651">
        <v>4.4146868582796962E-2</v>
      </c>
    </row>
    <row r="17" spans="2:35" ht="15" customHeight="1" x14ac:dyDescent="0.2">
      <c r="B17" s="641">
        <v>10</v>
      </c>
      <c r="C17" s="653" t="s">
        <v>356</v>
      </c>
      <c r="D17" s="650">
        <v>5.2531715035707842</v>
      </c>
      <c r="E17" s="650">
        <v>0.15891664593893834</v>
      </c>
      <c r="F17" s="650"/>
      <c r="G17" s="650"/>
      <c r="H17" s="650"/>
      <c r="I17" s="612"/>
      <c r="J17" s="612"/>
      <c r="K17" s="612"/>
      <c r="L17" s="612"/>
      <c r="M17" s="612"/>
      <c r="N17" s="650">
        <v>5.2531715035707842</v>
      </c>
      <c r="O17" s="650">
        <v>0.15891664593893834</v>
      </c>
      <c r="P17" s="650"/>
      <c r="Q17" s="650"/>
      <c r="R17" s="650"/>
      <c r="S17" s="651">
        <v>7.1760458545283736</v>
      </c>
      <c r="T17" s="652">
        <f>SUM(T18:T20)</f>
        <v>1.2505912757712705</v>
      </c>
      <c r="U17" s="656">
        <v>7.5969972355113937E-3</v>
      </c>
      <c r="V17" s="650"/>
      <c r="W17" s="650"/>
      <c r="X17" s="650"/>
      <c r="Y17" s="612"/>
      <c r="Z17" s="612"/>
      <c r="AA17" s="612"/>
      <c r="AB17" s="612"/>
      <c r="AC17" s="612"/>
      <c r="AD17" s="650">
        <v>1.2505912757712705</v>
      </c>
      <c r="AE17" s="650">
        <v>7.5969972355113937E-3</v>
      </c>
      <c r="AF17" s="650"/>
      <c r="AG17" s="650"/>
      <c r="AH17" s="650"/>
      <c r="AI17" s="651">
        <v>7.1760458545283736</v>
      </c>
    </row>
    <row r="18" spans="2:35" ht="15" customHeight="1" x14ac:dyDescent="0.2">
      <c r="B18" s="641">
        <v>11</v>
      </c>
      <c r="C18" s="655" t="s">
        <v>1461</v>
      </c>
      <c r="D18" s="650">
        <v>4.9797704954730682</v>
      </c>
      <c r="E18" s="650">
        <v>0.15891664593893834</v>
      </c>
      <c r="F18" s="650"/>
      <c r="G18" s="650"/>
      <c r="H18" s="650"/>
      <c r="I18" s="612"/>
      <c r="J18" s="612"/>
      <c r="K18" s="612"/>
      <c r="L18" s="612"/>
      <c r="M18" s="612"/>
      <c r="N18" s="650">
        <v>4.9797704954730682</v>
      </c>
      <c r="O18" s="650">
        <v>0.15891664593893834</v>
      </c>
      <c r="P18" s="650"/>
      <c r="Q18" s="650"/>
      <c r="R18" s="650"/>
      <c r="S18" s="651">
        <v>2.8621683619218641</v>
      </c>
      <c r="T18" s="659">
        <v>1.0231149011129914</v>
      </c>
      <c r="U18" s="656">
        <v>7.5969972355113937E-3</v>
      </c>
      <c r="V18" s="650"/>
      <c r="W18" s="650"/>
      <c r="X18" s="650"/>
      <c r="Y18" s="612"/>
      <c r="Z18" s="612"/>
      <c r="AA18" s="612"/>
      <c r="AB18" s="612"/>
      <c r="AC18" s="612"/>
      <c r="AD18" s="650">
        <v>1.0231149011129914</v>
      </c>
      <c r="AE18" s="650">
        <v>7.5969972355113937E-3</v>
      </c>
      <c r="AF18" s="650"/>
      <c r="AG18" s="650"/>
      <c r="AH18" s="650"/>
      <c r="AI18" s="651">
        <v>2.8621683619218641</v>
      </c>
    </row>
    <row r="19" spans="2:35" ht="15" customHeight="1" x14ac:dyDescent="0.2">
      <c r="B19" s="641">
        <v>12</v>
      </c>
      <c r="C19" s="655" t="s">
        <v>1462</v>
      </c>
      <c r="D19" s="650"/>
      <c r="E19" s="650"/>
      <c r="F19" s="650"/>
      <c r="G19" s="650"/>
      <c r="H19" s="650"/>
      <c r="I19" s="612"/>
      <c r="J19" s="612"/>
      <c r="K19" s="612"/>
      <c r="L19" s="612"/>
      <c r="M19" s="612"/>
      <c r="N19" s="650"/>
      <c r="O19" s="650"/>
      <c r="P19" s="650"/>
      <c r="Q19" s="650"/>
      <c r="R19" s="650"/>
      <c r="S19" s="651"/>
      <c r="T19" s="659"/>
      <c r="U19" s="656"/>
      <c r="V19" s="650"/>
      <c r="W19" s="650"/>
      <c r="X19" s="650"/>
      <c r="Y19" s="612"/>
      <c r="Z19" s="612"/>
      <c r="AA19" s="612"/>
      <c r="AB19" s="612"/>
      <c r="AC19" s="612"/>
      <c r="AD19" s="650"/>
      <c r="AE19" s="650"/>
      <c r="AF19" s="650"/>
      <c r="AG19" s="650"/>
      <c r="AH19" s="650"/>
      <c r="AI19" s="651"/>
    </row>
    <row r="20" spans="2:35" ht="15" customHeight="1" x14ac:dyDescent="0.2">
      <c r="B20" s="641">
        <v>13</v>
      </c>
      <c r="C20" s="655" t="s">
        <v>1463</v>
      </c>
      <c r="D20" s="656">
        <v>0.27340100809771645</v>
      </c>
      <c r="E20" s="650"/>
      <c r="F20" s="650"/>
      <c r="G20" s="650"/>
      <c r="H20" s="650"/>
      <c r="I20" s="612"/>
      <c r="J20" s="612"/>
      <c r="K20" s="612"/>
      <c r="L20" s="612"/>
      <c r="M20" s="612"/>
      <c r="N20" s="650">
        <v>0.27340100809771645</v>
      </c>
      <c r="O20" s="650"/>
      <c r="P20" s="650"/>
      <c r="Q20" s="650"/>
      <c r="R20" s="650"/>
      <c r="S20" s="651">
        <v>0.97745502021680775</v>
      </c>
      <c r="T20" s="659">
        <v>0.22747637465827916</v>
      </c>
      <c r="U20" s="656"/>
      <c r="V20" s="650"/>
      <c r="W20" s="650"/>
      <c r="X20" s="650"/>
      <c r="Y20" s="612"/>
      <c r="Z20" s="612"/>
      <c r="AA20" s="612"/>
      <c r="AB20" s="612"/>
      <c r="AC20" s="612"/>
      <c r="AD20" s="650">
        <v>0.22747637465827916</v>
      </c>
      <c r="AE20" s="650"/>
      <c r="AF20" s="650"/>
      <c r="AG20" s="650"/>
      <c r="AH20" s="650"/>
      <c r="AI20" s="651">
        <v>0.97745502021680775</v>
      </c>
    </row>
    <row r="21" spans="2:35" ht="15" customHeight="1" x14ac:dyDescent="0.2">
      <c r="B21" s="641">
        <v>14</v>
      </c>
      <c r="C21" s="653" t="s">
        <v>1464</v>
      </c>
      <c r="D21" s="650"/>
      <c r="E21" s="650"/>
      <c r="F21" s="650"/>
      <c r="G21" s="650"/>
      <c r="H21" s="650"/>
      <c r="I21" s="612"/>
      <c r="J21" s="612"/>
      <c r="K21" s="612"/>
      <c r="L21" s="612"/>
      <c r="M21" s="612"/>
      <c r="N21" s="650"/>
      <c r="O21" s="650"/>
      <c r="P21" s="650"/>
      <c r="Q21" s="650"/>
      <c r="R21" s="650"/>
      <c r="S21" s="660"/>
      <c r="T21" s="652"/>
      <c r="U21" s="650"/>
      <c r="V21" s="650"/>
      <c r="W21" s="650"/>
      <c r="X21" s="650"/>
      <c r="Y21" s="612"/>
      <c r="Z21" s="612"/>
      <c r="AA21" s="612"/>
      <c r="AB21" s="612"/>
      <c r="AC21" s="612"/>
      <c r="AD21" s="650"/>
      <c r="AE21" s="650"/>
      <c r="AF21" s="650"/>
      <c r="AG21" s="650"/>
      <c r="AH21" s="650"/>
      <c r="AI21" s="660"/>
    </row>
    <row r="22" spans="2:35" ht="15" customHeight="1" x14ac:dyDescent="0.2">
      <c r="B22" s="641">
        <v>15</v>
      </c>
      <c r="C22" s="655" t="s">
        <v>1465</v>
      </c>
      <c r="D22" s="650"/>
      <c r="E22" s="650"/>
      <c r="F22" s="650"/>
      <c r="G22" s="650"/>
      <c r="H22" s="650"/>
      <c r="I22" s="612"/>
      <c r="J22" s="612"/>
      <c r="K22" s="612"/>
      <c r="L22" s="612"/>
      <c r="M22" s="612"/>
      <c r="N22" s="650"/>
      <c r="O22" s="650"/>
      <c r="P22" s="650"/>
      <c r="Q22" s="650"/>
      <c r="R22" s="650"/>
      <c r="S22" s="660"/>
      <c r="T22" s="652"/>
      <c r="U22" s="650"/>
      <c r="V22" s="650"/>
      <c r="W22" s="650"/>
      <c r="X22" s="650"/>
      <c r="Y22" s="612"/>
      <c r="Z22" s="612"/>
      <c r="AA22" s="612"/>
      <c r="AB22" s="612"/>
      <c r="AC22" s="612"/>
      <c r="AD22" s="650"/>
      <c r="AE22" s="650"/>
      <c r="AF22" s="650"/>
      <c r="AG22" s="650"/>
      <c r="AH22" s="650"/>
      <c r="AI22" s="660"/>
    </row>
    <row r="23" spans="2:35" ht="15" customHeight="1" x14ac:dyDescent="0.2">
      <c r="B23" s="641">
        <v>16</v>
      </c>
      <c r="C23" s="655" t="s">
        <v>1512</v>
      </c>
      <c r="D23" s="650"/>
      <c r="E23" s="650"/>
      <c r="F23" s="650"/>
      <c r="G23" s="650"/>
      <c r="H23" s="650"/>
      <c r="I23" s="650"/>
      <c r="J23" s="650"/>
      <c r="K23" s="650"/>
      <c r="L23" s="650"/>
      <c r="M23" s="650"/>
      <c r="N23" s="650"/>
      <c r="O23" s="650"/>
      <c r="P23" s="650"/>
      <c r="Q23" s="650"/>
      <c r="R23" s="650"/>
      <c r="S23" s="660"/>
      <c r="T23" s="652"/>
      <c r="U23" s="650"/>
      <c r="V23" s="650"/>
      <c r="W23" s="650"/>
      <c r="X23" s="650"/>
      <c r="Y23" s="650"/>
      <c r="Z23" s="650"/>
      <c r="AA23" s="650"/>
      <c r="AB23" s="650"/>
      <c r="AC23" s="650"/>
      <c r="AD23" s="650"/>
      <c r="AE23" s="650"/>
      <c r="AF23" s="650"/>
      <c r="AG23" s="650"/>
      <c r="AH23" s="650"/>
      <c r="AI23" s="660"/>
    </row>
    <row r="24" spans="2:35" ht="25.5" x14ac:dyDescent="0.2">
      <c r="B24" s="661">
        <v>17</v>
      </c>
      <c r="C24" s="662" t="s">
        <v>1466</v>
      </c>
      <c r="D24" s="663"/>
      <c r="E24" s="663"/>
      <c r="F24" s="663"/>
      <c r="G24" s="663"/>
      <c r="H24" s="663"/>
      <c r="I24" s="612"/>
      <c r="J24" s="612"/>
      <c r="K24" s="612"/>
      <c r="L24" s="612"/>
      <c r="M24" s="612"/>
      <c r="N24" s="663"/>
      <c r="O24" s="663"/>
      <c r="P24" s="663"/>
      <c r="Q24" s="663"/>
      <c r="R24" s="663"/>
      <c r="S24" s="664"/>
      <c r="T24" s="665"/>
      <c r="U24" s="663"/>
      <c r="V24" s="663"/>
      <c r="W24" s="663"/>
      <c r="X24" s="663"/>
      <c r="Y24" s="612"/>
      <c r="Z24" s="612"/>
      <c r="AA24" s="612"/>
      <c r="AB24" s="612"/>
      <c r="AC24" s="612"/>
      <c r="AD24" s="663"/>
      <c r="AE24" s="663"/>
      <c r="AF24" s="663"/>
      <c r="AG24" s="663"/>
      <c r="AH24" s="663"/>
      <c r="AI24" s="664"/>
    </row>
  </sheetData>
  <mergeCells count="24">
    <mergeCell ref="B2:F2"/>
    <mergeCell ref="B3:C7"/>
    <mergeCell ref="D3:S3"/>
    <mergeCell ref="T3:AI3"/>
    <mergeCell ref="D4:H4"/>
    <mergeCell ref="I4:M4"/>
    <mergeCell ref="N4:R4"/>
    <mergeCell ref="T4:X4"/>
    <mergeCell ref="Y4:AC4"/>
    <mergeCell ref="AD4:AH4"/>
    <mergeCell ref="AD5:AH5"/>
    <mergeCell ref="AI5:AI7"/>
    <mergeCell ref="E6:H6"/>
    <mergeCell ref="J6:M6"/>
    <mergeCell ref="O6:R6"/>
    <mergeCell ref="U6:X6"/>
    <mergeCell ref="Z6:AC6"/>
    <mergeCell ref="AE6:AH6"/>
    <mergeCell ref="D5:H5"/>
    <mergeCell ref="I5:M5"/>
    <mergeCell ref="N5:R5"/>
    <mergeCell ref="S5:S7"/>
    <mergeCell ref="T5:X5"/>
    <mergeCell ref="Y5:AC5"/>
  </mergeCells>
  <pageMargins left="0.7" right="0.7" top="0.75" bottom="0.75" header="0.3" footer="0.3"/>
  <pageSetup paperSize="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84D24-4972-4FF7-8869-A0CFC7BD46E0}">
  <dimension ref="A1:G63"/>
  <sheetViews>
    <sheetView workbookViewId="0">
      <selection activeCell="G13" sqref="G13:G17"/>
    </sheetView>
  </sheetViews>
  <sheetFormatPr defaultColWidth="8" defaultRowHeight="12.75" x14ac:dyDescent="0.2"/>
  <cols>
    <col min="1" max="1" width="3.25" style="802" customWidth="1"/>
    <col min="2" max="2" width="28.125" style="802" customWidth="1"/>
    <col min="3" max="3" width="59" style="802" customWidth="1"/>
    <col min="4" max="7" width="21.5" style="802" customWidth="1"/>
    <col min="8" max="16384" width="8" style="802"/>
  </cols>
  <sheetData>
    <row r="1" spans="1:7" ht="21" customHeight="1" x14ac:dyDescent="0.3">
      <c r="A1" s="801"/>
      <c r="B1" s="801"/>
    </row>
    <row r="2" spans="1:7" ht="48" customHeight="1" x14ac:dyDescent="0.2">
      <c r="B2" s="952" t="s">
        <v>1363</v>
      </c>
      <c r="C2" s="952"/>
      <c r="D2" s="952"/>
      <c r="E2" s="952"/>
      <c r="F2" s="952"/>
      <c r="G2" s="952"/>
    </row>
    <row r="3" spans="1:7" s="804" customFormat="1" ht="23.1" customHeight="1" x14ac:dyDescent="0.2">
      <c r="A3" s="803"/>
      <c r="B3" s="953" t="s">
        <v>1489</v>
      </c>
      <c r="C3" s="953"/>
      <c r="D3" s="953"/>
      <c r="E3" s="953"/>
      <c r="F3" s="953"/>
      <c r="G3" s="954"/>
    </row>
    <row r="4" spans="1:7" s="804" customFormat="1" ht="41.25" customHeight="1" x14ac:dyDescent="0.2">
      <c r="B4" s="805" t="s">
        <v>1364</v>
      </c>
      <c r="C4" s="806" t="s">
        <v>1549</v>
      </c>
      <c r="D4" s="807" t="s">
        <v>1365</v>
      </c>
      <c r="E4" s="807" t="s">
        <v>1366</v>
      </c>
      <c r="F4" s="807" t="s">
        <v>1367</v>
      </c>
      <c r="G4" s="807" t="s">
        <v>1368</v>
      </c>
    </row>
    <row r="5" spans="1:7" s="804" customFormat="1" ht="12.75" customHeight="1" x14ac:dyDescent="0.2">
      <c r="B5" s="955" t="s">
        <v>1550</v>
      </c>
      <c r="C5" s="803" t="s">
        <v>1369</v>
      </c>
      <c r="D5" s="9"/>
      <c r="E5" s="9"/>
      <c r="F5" s="9"/>
      <c r="G5" s="9"/>
    </row>
    <row r="6" spans="1:7" s="804" customFormat="1" ht="12" x14ac:dyDescent="0.2">
      <c r="B6" s="955"/>
      <c r="C6" s="803" t="s">
        <v>355</v>
      </c>
      <c r="D6" s="9"/>
      <c r="E6" s="9"/>
      <c r="F6" s="9"/>
      <c r="G6" s="9"/>
    </row>
    <row r="7" spans="1:7" s="804" customFormat="1" ht="12" x14ac:dyDescent="0.2">
      <c r="B7" s="955"/>
      <c r="C7" s="808" t="s">
        <v>1309</v>
      </c>
      <c r="D7" s="9"/>
      <c r="E7" s="9"/>
      <c r="F7" s="9"/>
      <c r="G7" s="9"/>
    </row>
    <row r="8" spans="1:7" s="804" customFormat="1" ht="12" x14ac:dyDescent="0.2">
      <c r="B8" s="955"/>
      <c r="C8" s="803" t="s">
        <v>356</v>
      </c>
      <c r="D8" s="793"/>
      <c r="E8" s="793"/>
      <c r="F8" s="793"/>
      <c r="G8" s="793"/>
    </row>
    <row r="9" spans="1:7" s="804" customFormat="1" ht="12" x14ac:dyDescent="0.2">
      <c r="B9" s="955"/>
      <c r="C9" s="808" t="s">
        <v>1310</v>
      </c>
      <c r="D9" s="793"/>
      <c r="E9" s="793"/>
      <c r="F9" s="793"/>
      <c r="G9" s="793"/>
    </row>
    <row r="10" spans="1:7" s="804" customFormat="1" ht="12" x14ac:dyDescent="0.2">
      <c r="B10" s="955"/>
      <c r="C10" s="808" t="s">
        <v>1370</v>
      </c>
      <c r="D10" s="793"/>
      <c r="E10" s="793"/>
      <c r="F10" s="793"/>
      <c r="G10" s="793"/>
    </row>
    <row r="11" spans="1:7" s="804" customFormat="1" ht="12" x14ac:dyDescent="0.2">
      <c r="B11" s="956"/>
      <c r="C11" s="809" t="s">
        <v>1371</v>
      </c>
      <c r="D11" s="810"/>
      <c r="E11" s="810"/>
      <c r="F11" s="810"/>
      <c r="G11" s="810"/>
    </row>
    <row r="12" spans="1:7" s="804" customFormat="1" ht="12" x14ac:dyDescent="0.2">
      <c r="B12" s="957" t="s">
        <v>1551</v>
      </c>
      <c r="C12" s="803" t="s">
        <v>1369</v>
      </c>
      <c r="D12" s="9"/>
      <c r="E12" s="9"/>
      <c r="F12" s="9"/>
      <c r="G12" s="9"/>
    </row>
    <row r="13" spans="1:7" s="804" customFormat="1" ht="12" x14ac:dyDescent="0.2">
      <c r="B13" s="955"/>
      <c r="C13" s="803" t="s">
        <v>355</v>
      </c>
      <c r="D13" s="6">
        <v>3683.89078324</v>
      </c>
      <c r="E13" s="6">
        <v>3683.89078324</v>
      </c>
      <c r="F13" s="6"/>
      <c r="G13" s="450" t="s">
        <v>1559</v>
      </c>
    </row>
    <row r="14" spans="1:7" s="804" customFormat="1" ht="12" x14ac:dyDescent="0.2">
      <c r="B14" s="955"/>
      <c r="C14" s="808" t="s">
        <v>1309</v>
      </c>
      <c r="D14" s="6"/>
      <c r="E14" s="6"/>
      <c r="F14" s="6"/>
      <c r="G14" s="450"/>
    </row>
    <row r="15" spans="1:7" s="804" customFormat="1" ht="12" x14ac:dyDescent="0.2">
      <c r="B15" s="955"/>
      <c r="C15" s="803" t="s">
        <v>356</v>
      </c>
      <c r="D15" s="6">
        <v>567.15321108000035</v>
      </c>
      <c r="E15" s="6">
        <v>567.15321108000035</v>
      </c>
      <c r="F15" s="6"/>
      <c r="G15" s="221" t="s">
        <v>1559</v>
      </c>
    </row>
    <row r="16" spans="1:7" s="804" customFormat="1" ht="12" x14ac:dyDescent="0.2">
      <c r="B16" s="955"/>
      <c r="C16" s="808" t="s">
        <v>1310</v>
      </c>
      <c r="D16" s="6"/>
      <c r="E16" s="6"/>
      <c r="F16" s="6"/>
      <c r="G16" s="221"/>
    </row>
    <row r="17" spans="2:7" s="804" customFormat="1" ht="12" x14ac:dyDescent="0.2">
      <c r="B17" s="955"/>
      <c r="C17" s="808" t="s">
        <v>1370</v>
      </c>
      <c r="D17" s="6">
        <v>44.901127599999988</v>
      </c>
      <c r="E17" s="6">
        <v>44.901127599999988</v>
      </c>
      <c r="F17" s="6"/>
      <c r="G17" s="221" t="s">
        <v>1559</v>
      </c>
    </row>
    <row r="18" spans="2:7" x14ac:dyDescent="0.2">
      <c r="B18" s="956"/>
      <c r="C18" s="809" t="s">
        <v>1371</v>
      </c>
      <c r="D18" s="53"/>
      <c r="E18" s="53"/>
      <c r="F18" s="53"/>
      <c r="G18" s="62"/>
    </row>
    <row r="19" spans="2:7" x14ac:dyDescent="0.2">
      <c r="C19" s="811"/>
      <c r="D19" s="6"/>
      <c r="E19" s="6"/>
      <c r="F19" s="6"/>
      <c r="G19" s="812"/>
    </row>
    <row r="20" spans="2:7" x14ac:dyDescent="0.2">
      <c r="C20" s="813"/>
      <c r="D20" s="6"/>
      <c r="E20" s="6"/>
      <c r="F20" s="6"/>
      <c r="G20" s="812"/>
    </row>
    <row r="21" spans="2:7" x14ac:dyDescent="0.2">
      <c r="B21" s="955"/>
      <c r="C21" s="955"/>
      <c r="D21" s="955"/>
      <c r="E21" s="814"/>
      <c r="G21" s="812"/>
    </row>
    <row r="22" spans="2:7" x14ac:dyDescent="0.2">
      <c r="C22" s="815"/>
      <c r="D22" s="6"/>
      <c r="E22" s="6"/>
      <c r="F22" s="6"/>
    </row>
    <row r="23" spans="2:7" x14ac:dyDescent="0.2">
      <c r="C23" s="815"/>
      <c r="D23" s="6"/>
      <c r="E23" s="6"/>
      <c r="F23" s="6"/>
    </row>
    <row r="24" spans="2:7" x14ac:dyDescent="0.2">
      <c r="C24" s="815"/>
      <c r="D24" s="6"/>
      <c r="E24" s="6"/>
      <c r="F24" s="6"/>
    </row>
    <row r="25" spans="2:7" x14ac:dyDescent="0.2">
      <c r="C25" s="815"/>
      <c r="D25" s="6"/>
      <c r="E25" s="6"/>
      <c r="F25" s="6"/>
    </row>
    <row r="26" spans="2:7" x14ac:dyDescent="0.2">
      <c r="C26" s="815"/>
      <c r="D26" s="6"/>
      <c r="E26" s="6"/>
      <c r="F26" s="6"/>
    </row>
    <row r="27" spans="2:7" x14ac:dyDescent="0.2">
      <c r="C27" s="815"/>
      <c r="D27" s="6"/>
      <c r="E27" s="6"/>
      <c r="F27" s="6"/>
    </row>
    <row r="28" spans="2:7" x14ac:dyDescent="0.2">
      <c r="C28" s="815"/>
      <c r="D28" s="6"/>
      <c r="E28" s="6"/>
      <c r="F28" s="6"/>
    </row>
    <row r="29" spans="2:7" x14ac:dyDescent="0.2">
      <c r="C29" s="815"/>
      <c r="D29" s="6"/>
      <c r="E29" s="6"/>
      <c r="F29" s="6"/>
    </row>
    <row r="30" spans="2:7" x14ac:dyDescent="0.2">
      <c r="C30" s="815"/>
      <c r="D30" s="6"/>
      <c r="E30" s="6"/>
      <c r="F30" s="6"/>
    </row>
    <row r="31" spans="2:7" x14ac:dyDescent="0.2">
      <c r="C31" s="815"/>
      <c r="D31" s="6"/>
      <c r="E31" s="6"/>
      <c r="F31" s="6"/>
    </row>
    <row r="32" spans="2:7" x14ac:dyDescent="0.2">
      <c r="C32" s="815"/>
      <c r="D32" s="6"/>
      <c r="E32" s="6"/>
      <c r="F32" s="6"/>
    </row>
    <row r="33" spans="3:6" x14ac:dyDescent="0.2">
      <c r="C33" s="815"/>
      <c r="D33" s="6"/>
      <c r="E33" s="6"/>
      <c r="F33" s="6"/>
    </row>
    <row r="34" spans="3:6" x14ac:dyDescent="0.2">
      <c r="C34" s="815"/>
      <c r="D34" s="6"/>
      <c r="E34" s="6"/>
      <c r="F34" s="6"/>
    </row>
    <row r="35" spans="3:6" x14ac:dyDescent="0.2">
      <c r="C35" s="815"/>
      <c r="D35" s="6"/>
      <c r="E35" s="6"/>
      <c r="F35" s="6"/>
    </row>
    <row r="36" spans="3:6" x14ac:dyDescent="0.2">
      <c r="C36" s="815"/>
      <c r="D36" s="6"/>
      <c r="E36" s="6"/>
      <c r="F36" s="6"/>
    </row>
    <row r="37" spans="3:6" x14ac:dyDescent="0.2">
      <c r="C37" s="815"/>
      <c r="D37" s="6"/>
      <c r="E37" s="6"/>
      <c r="F37" s="6"/>
    </row>
    <row r="38" spans="3:6" x14ac:dyDescent="0.2">
      <c r="C38" s="816"/>
      <c r="D38" s="6"/>
      <c r="E38" s="6"/>
      <c r="F38" s="6"/>
    </row>
    <row r="39" spans="3:6" ht="12.75" customHeight="1" x14ac:dyDescent="0.2">
      <c r="C39" s="817"/>
      <c r="D39" s="6"/>
      <c r="E39" s="6"/>
      <c r="F39" s="6"/>
    </row>
    <row r="40" spans="3:6" ht="12.75" customHeight="1" x14ac:dyDescent="0.2">
      <c r="C40" s="817"/>
      <c r="D40" s="6"/>
      <c r="E40" s="6"/>
      <c r="F40" s="6"/>
    </row>
    <row r="41" spans="3:6" ht="12.75" customHeight="1" x14ac:dyDescent="0.2">
      <c r="C41" s="817"/>
      <c r="D41" s="6"/>
      <c r="E41" s="6"/>
      <c r="F41" s="6"/>
    </row>
    <row r="42" spans="3:6" ht="12.75" customHeight="1" x14ac:dyDescent="0.2">
      <c r="C42" s="817"/>
      <c r="D42" s="6"/>
      <c r="E42" s="6"/>
      <c r="F42" s="6"/>
    </row>
    <row r="43" spans="3:6" ht="12.75" customHeight="1" x14ac:dyDescent="0.2">
      <c r="C43" s="816"/>
      <c r="D43" s="6"/>
      <c r="E43" s="6"/>
      <c r="F43" s="6"/>
    </row>
    <row r="44" spans="3:6" ht="12.75" customHeight="1" x14ac:dyDescent="0.2">
      <c r="C44" s="816"/>
      <c r="D44" s="6"/>
      <c r="E44" s="6"/>
      <c r="F44" s="6"/>
    </row>
    <row r="45" spans="3:6" ht="12.75" customHeight="1" x14ac:dyDescent="0.2">
      <c r="C45" s="817"/>
      <c r="D45" s="6"/>
      <c r="E45" s="6"/>
      <c r="F45" s="6"/>
    </row>
    <row r="46" spans="3:6" ht="12.75" customHeight="1" x14ac:dyDescent="0.2">
      <c r="C46" s="817"/>
      <c r="D46" s="6"/>
      <c r="E46" s="6"/>
      <c r="F46" s="6"/>
    </row>
    <row r="47" spans="3:6" ht="12.75" customHeight="1" x14ac:dyDescent="0.2">
      <c r="C47" s="817"/>
      <c r="D47" s="6"/>
      <c r="E47" s="6"/>
      <c r="F47" s="6"/>
    </row>
    <row r="48" spans="3:6" ht="12.75" customHeight="1" x14ac:dyDescent="0.2">
      <c r="C48" s="816"/>
      <c r="D48" s="6"/>
      <c r="E48" s="6"/>
      <c r="F48" s="6"/>
    </row>
    <row r="49" spans="3:7" ht="12.75" customHeight="1" x14ac:dyDescent="0.2">
      <c r="C49" s="816"/>
      <c r="D49" s="6"/>
      <c r="E49" s="6"/>
      <c r="F49" s="6"/>
    </row>
    <row r="50" spans="3:7" ht="12.75" customHeight="1" x14ac:dyDescent="0.2">
      <c r="C50" s="817"/>
      <c r="D50" s="6"/>
      <c r="E50" s="6"/>
      <c r="F50" s="6"/>
    </row>
    <row r="51" spans="3:7" ht="12.75" customHeight="1" x14ac:dyDescent="0.2">
      <c r="C51" s="817"/>
      <c r="D51" s="6"/>
      <c r="E51" s="6"/>
      <c r="F51" s="6"/>
    </row>
    <row r="52" spans="3:7" ht="12.75" customHeight="1" x14ac:dyDescent="0.2">
      <c r="C52" s="817"/>
      <c r="D52" s="6"/>
      <c r="E52" s="6"/>
      <c r="F52" s="6"/>
    </row>
    <row r="53" spans="3:7" ht="12.75" customHeight="1" x14ac:dyDescent="0.2">
      <c r="C53" s="817"/>
      <c r="D53" s="6"/>
      <c r="E53" s="6"/>
      <c r="F53" s="6"/>
    </row>
    <row r="54" spans="3:7" ht="12.75" customHeight="1" x14ac:dyDescent="0.2">
      <c r="C54" s="817"/>
      <c r="D54" s="6"/>
      <c r="E54" s="6"/>
      <c r="F54" s="6"/>
    </row>
    <row r="55" spans="3:7" ht="12.75" customHeight="1" x14ac:dyDescent="0.2">
      <c r="C55" s="818"/>
      <c r="D55" s="6"/>
      <c r="E55" s="6"/>
      <c r="F55" s="6"/>
    </row>
    <row r="56" spans="3:7" ht="12.75" customHeight="1" x14ac:dyDescent="0.2">
      <c r="C56" s="816"/>
      <c r="D56" s="6"/>
      <c r="E56" s="6"/>
      <c r="F56" s="6"/>
    </row>
    <row r="57" spans="3:7" ht="12.75" customHeight="1" x14ac:dyDescent="0.2">
      <c r="C57" s="819"/>
      <c r="D57" s="6"/>
      <c r="E57" s="6"/>
      <c r="F57" s="6"/>
    </row>
    <row r="58" spans="3:7" x14ac:dyDescent="0.2">
      <c r="C58" s="818"/>
      <c r="D58" s="6"/>
      <c r="E58" s="6"/>
      <c r="F58" s="6"/>
    </row>
    <row r="59" spans="3:7" x14ac:dyDescent="0.2">
      <c r="C59" s="820"/>
      <c r="D59" s="6"/>
      <c r="E59" s="6"/>
      <c r="F59" s="6"/>
    </row>
    <row r="60" spans="3:7" x14ac:dyDescent="0.2">
      <c r="C60" s="821"/>
      <c r="D60" s="49"/>
      <c r="E60" s="49"/>
      <c r="F60" s="49"/>
      <c r="G60" s="821"/>
    </row>
    <row r="63" spans="3:7" x14ac:dyDescent="0.2">
      <c r="C63" s="822"/>
    </row>
  </sheetData>
  <mergeCells count="5">
    <mergeCell ref="B2:G2"/>
    <mergeCell ref="B3:G3"/>
    <mergeCell ref="B5:B11"/>
    <mergeCell ref="B12:B18"/>
    <mergeCell ref="B21:D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1FB1-D86B-4056-A433-CC8920FD8DEB}">
  <sheetPr>
    <pageSetUpPr fitToPage="1"/>
  </sheetPr>
  <dimension ref="B1:I13"/>
  <sheetViews>
    <sheetView showGridLines="0" workbookViewId="0"/>
  </sheetViews>
  <sheetFormatPr defaultRowHeight="12.75" x14ac:dyDescent="0.2"/>
  <cols>
    <col min="1" max="1" width="3.25" style="150" customWidth="1"/>
    <col min="2" max="2" width="28.125" style="150" customWidth="1"/>
    <col min="3" max="3" width="32.375" style="17" customWidth="1"/>
    <col min="4" max="4" width="13.125" style="150" customWidth="1"/>
    <col min="5" max="5" width="13.375" style="150" customWidth="1"/>
    <col min="6" max="6" width="14.875" style="150" customWidth="1"/>
    <col min="7" max="7" width="13.25" style="150" customWidth="1"/>
    <col min="8" max="8" width="10.75" style="150" customWidth="1"/>
    <col min="9" max="9" width="21.875" style="151" customWidth="1"/>
    <col min="10" max="16384" width="9" style="150"/>
  </cols>
  <sheetData>
    <row r="1" spans="2:9" ht="21" customHeight="1" x14ac:dyDescent="0.2"/>
    <row r="2" spans="2:9" ht="48" customHeight="1" x14ac:dyDescent="0.2">
      <c r="B2" s="152" t="s">
        <v>938</v>
      </c>
      <c r="C2" s="153"/>
      <c r="D2" s="152"/>
      <c r="E2" s="152"/>
      <c r="F2" s="152"/>
    </row>
    <row r="3" spans="2:9" ht="21.75" customHeight="1" x14ac:dyDescent="0.2">
      <c r="B3" s="154" t="s">
        <v>1494</v>
      </c>
      <c r="C3" s="155" t="s">
        <v>912</v>
      </c>
      <c r="D3" s="845" t="s">
        <v>913</v>
      </c>
      <c r="E3" s="845"/>
      <c r="F3" s="845"/>
      <c r="G3" s="845"/>
      <c r="H3" s="845"/>
      <c r="I3" s="156"/>
    </row>
    <row r="4" spans="2:9" ht="38.25" customHeight="1" x14ac:dyDescent="0.2">
      <c r="B4" s="132" t="s">
        <v>914</v>
      </c>
      <c r="C4" s="157"/>
      <c r="D4" s="158" t="s">
        <v>915</v>
      </c>
      <c r="E4" s="158" t="s">
        <v>916</v>
      </c>
      <c r="F4" s="158" t="s">
        <v>937</v>
      </c>
      <c r="G4" s="158" t="s">
        <v>917</v>
      </c>
      <c r="H4" s="158" t="s">
        <v>918</v>
      </c>
      <c r="I4" s="131" t="s">
        <v>919</v>
      </c>
    </row>
    <row r="5" spans="2:9" ht="15" customHeight="1" x14ac:dyDescent="0.2">
      <c r="B5" s="159" t="s">
        <v>920</v>
      </c>
      <c r="C5" s="160" t="s">
        <v>915</v>
      </c>
      <c r="D5" s="161"/>
      <c r="E5" s="161"/>
      <c r="F5" s="161"/>
      <c r="G5" s="161"/>
      <c r="H5" s="161"/>
      <c r="I5" s="161" t="s">
        <v>1552</v>
      </c>
    </row>
    <row r="6" spans="2:9" s="162" customFormat="1" ht="15" customHeight="1" x14ac:dyDescent="0.2">
      <c r="B6" s="159" t="s">
        <v>921</v>
      </c>
      <c r="C6" s="160" t="s">
        <v>915</v>
      </c>
      <c r="D6" s="161"/>
      <c r="E6" s="161"/>
      <c r="F6" s="161"/>
      <c r="G6" s="161"/>
      <c r="H6" s="161"/>
      <c r="I6" s="161" t="s">
        <v>922</v>
      </c>
    </row>
    <row r="7" spans="2:9" s="162" customFormat="1" ht="15" customHeight="1" x14ac:dyDescent="0.2">
      <c r="B7" s="159" t="s">
        <v>923</v>
      </c>
      <c r="C7" s="160" t="s">
        <v>915</v>
      </c>
      <c r="D7" s="161"/>
      <c r="E7" s="161"/>
      <c r="F7" s="161"/>
      <c r="G7" s="161"/>
      <c r="H7" s="161"/>
      <c r="I7" s="161" t="s">
        <v>924</v>
      </c>
    </row>
    <row r="8" spans="2:9" s="162" customFormat="1" ht="15" customHeight="1" x14ac:dyDescent="0.2">
      <c r="B8" s="163" t="s">
        <v>925</v>
      </c>
      <c r="C8" s="164" t="s">
        <v>917</v>
      </c>
      <c r="D8" s="165"/>
      <c r="E8" s="165"/>
      <c r="F8" s="165"/>
      <c r="G8" s="165"/>
      <c r="H8" s="165"/>
      <c r="I8" s="165" t="s">
        <v>926</v>
      </c>
    </row>
    <row r="9" spans="2:9" x14ac:dyDescent="0.2">
      <c r="B9" s="166"/>
      <c r="C9" s="167"/>
      <c r="D9" s="166"/>
      <c r="E9" s="166"/>
      <c r="F9" s="166"/>
      <c r="G9" s="166"/>
      <c r="H9" s="166"/>
      <c r="I9" s="168"/>
    </row>
    <row r="13" spans="2:9" x14ac:dyDescent="0.2">
      <c r="B13" s="150" t="s">
        <v>2</v>
      </c>
    </row>
  </sheetData>
  <mergeCells count="1">
    <mergeCell ref="D3:H3"/>
  </mergeCells>
  <conditionalFormatting sqref="C3:D3 C5:I8">
    <cfRule type="cellIs" dxfId="139" priority="8" stopIfTrue="1" operator="lessThan">
      <formula>0</formula>
    </cfRule>
  </conditionalFormatting>
  <conditionalFormatting sqref="D4:F4">
    <cfRule type="cellIs" dxfId="138" priority="7" stopIfTrue="1" operator="lessThan">
      <formula>0</formula>
    </cfRule>
  </conditionalFormatting>
  <conditionalFormatting sqref="G4">
    <cfRule type="cellIs" dxfId="137" priority="5" stopIfTrue="1" operator="lessThan">
      <formula>0</formula>
    </cfRule>
  </conditionalFormatting>
  <conditionalFormatting sqref="H4">
    <cfRule type="cellIs" dxfId="136" priority="3" stopIfTrue="1" operator="lessThan">
      <formula>0</formula>
    </cfRule>
  </conditionalFormatting>
  <conditionalFormatting sqref="I4">
    <cfRule type="cellIs" dxfId="135"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404C-8B23-4CD1-8F81-49F889067098}">
  <sheetPr>
    <pageSetUpPr fitToPage="1"/>
  </sheetPr>
  <dimension ref="B1:M16"/>
  <sheetViews>
    <sheetView showGridLines="0" workbookViewId="0">
      <selection activeCell="C11" sqref="C11:D11"/>
    </sheetView>
  </sheetViews>
  <sheetFormatPr defaultRowHeight="12.75" x14ac:dyDescent="0.2"/>
  <cols>
    <col min="1" max="1" width="3.25" style="150" customWidth="1"/>
    <col min="2" max="2" width="4.375" style="150" customWidth="1"/>
    <col min="3" max="3" width="23.625" style="17" customWidth="1"/>
    <col min="4" max="4" width="7" style="150" customWidth="1"/>
    <col min="5" max="5" width="9.25" style="150" customWidth="1"/>
    <col min="6" max="6" width="8.75" style="150" customWidth="1"/>
    <col min="7" max="7" width="5.875" style="150" customWidth="1"/>
    <col min="8" max="8" width="11.875" style="150" customWidth="1"/>
    <col min="9" max="9" width="17" style="151" customWidth="1"/>
    <col min="10" max="10" width="18.625" style="150" customWidth="1"/>
    <col min="11" max="11" width="6.25" style="150" customWidth="1"/>
    <col min="12" max="12" width="27.75" style="150" customWidth="1"/>
    <col min="13" max="13" width="26" style="150" customWidth="1"/>
    <col min="14" max="16384" width="9" style="150"/>
  </cols>
  <sheetData>
    <row r="1" spans="2:13" ht="21" customHeight="1" x14ac:dyDescent="0.2"/>
    <row r="2" spans="2:13" ht="48" customHeight="1" x14ac:dyDescent="0.2">
      <c r="B2" s="152" t="s">
        <v>1414</v>
      </c>
      <c r="C2" s="153"/>
      <c r="D2" s="152"/>
      <c r="E2" s="152"/>
      <c r="F2" s="152"/>
    </row>
    <row r="3" spans="2:13" ht="21.75" customHeight="1" x14ac:dyDescent="0.2">
      <c r="B3" s="857" t="s">
        <v>1494</v>
      </c>
      <c r="C3" s="857"/>
      <c r="D3" s="852" t="s">
        <v>1416</v>
      </c>
      <c r="E3" s="845"/>
      <c r="F3" s="845"/>
      <c r="G3" s="845"/>
      <c r="H3" s="845"/>
      <c r="I3" s="852" t="s">
        <v>1417</v>
      </c>
      <c r="J3" s="853"/>
      <c r="K3" s="854" t="s">
        <v>1418</v>
      </c>
      <c r="L3" s="855"/>
      <c r="M3" s="855"/>
    </row>
    <row r="4" spans="2:13" ht="38.25" customHeight="1" x14ac:dyDescent="0.2">
      <c r="B4" s="844" t="s">
        <v>1427</v>
      </c>
      <c r="C4" s="856"/>
      <c r="D4" s="169" t="s">
        <v>21</v>
      </c>
      <c r="E4" s="169" t="s">
        <v>1419</v>
      </c>
      <c r="F4" s="169" t="s">
        <v>1420</v>
      </c>
      <c r="G4" s="169" t="s">
        <v>1421</v>
      </c>
      <c r="H4" s="169" t="s">
        <v>1422</v>
      </c>
      <c r="I4" s="169" t="s">
        <v>1423</v>
      </c>
      <c r="J4" s="170" t="s">
        <v>1424</v>
      </c>
      <c r="K4" s="170"/>
      <c r="L4" s="171" t="s">
        <v>1425</v>
      </c>
      <c r="M4" s="171" t="s">
        <v>1426</v>
      </c>
    </row>
    <row r="5" spans="2:13" s="671" customFormat="1" ht="15" customHeight="1" x14ac:dyDescent="0.2">
      <c r="B5" s="666">
        <v>1</v>
      </c>
      <c r="C5" s="666" t="s">
        <v>1428</v>
      </c>
      <c r="D5" s="667"/>
      <c r="E5" s="668"/>
      <c r="F5" s="668"/>
      <c r="G5" s="668"/>
      <c r="H5" s="669"/>
      <c r="I5" s="669"/>
      <c r="J5" s="666"/>
      <c r="K5" s="670">
        <v>82</v>
      </c>
      <c r="L5" s="670">
        <f>+K5</f>
        <v>82</v>
      </c>
      <c r="M5" s="667"/>
    </row>
    <row r="6" spans="2:13" s="675" customFormat="1" ht="15" customHeight="1" x14ac:dyDescent="0.2">
      <c r="B6" s="672">
        <v>3</v>
      </c>
      <c r="C6" s="667" t="s">
        <v>1429</v>
      </c>
      <c r="D6" s="667"/>
      <c r="E6" s="668"/>
      <c r="F6" s="668"/>
      <c r="G6" s="668"/>
      <c r="H6" s="668"/>
      <c r="I6" s="668"/>
      <c r="J6" s="673"/>
      <c r="K6" s="674"/>
      <c r="L6" s="674"/>
      <c r="M6" s="673"/>
    </row>
    <row r="7" spans="2:13" s="675" customFormat="1" ht="15" customHeight="1" x14ac:dyDescent="0.2">
      <c r="B7" s="672">
        <v>4</v>
      </c>
      <c r="C7" s="667" t="s">
        <v>1430</v>
      </c>
      <c r="D7" s="667"/>
      <c r="E7" s="668"/>
      <c r="F7" s="668"/>
      <c r="G7" s="668"/>
      <c r="H7" s="668"/>
      <c r="I7" s="668"/>
      <c r="J7" s="673"/>
      <c r="K7" s="674"/>
      <c r="L7" s="674"/>
      <c r="M7" s="673"/>
    </row>
    <row r="8" spans="2:13" s="675" customFormat="1" ht="15" customHeight="1" x14ac:dyDescent="0.2">
      <c r="B8" s="672">
        <v>5</v>
      </c>
      <c r="C8" s="667" t="s">
        <v>1431</v>
      </c>
      <c r="D8" s="667"/>
      <c r="E8" s="668"/>
      <c r="F8" s="668"/>
      <c r="G8" s="668"/>
      <c r="H8" s="668"/>
      <c r="I8" s="668"/>
      <c r="J8" s="673"/>
      <c r="K8" s="674"/>
      <c r="L8" s="674"/>
      <c r="M8" s="673"/>
    </row>
    <row r="9" spans="2:13" s="671" customFormat="1" ht="15" customHeight="1" x14ac:dyDescent="0.2">
      <c r="B9" s="676">
        <v>6</v>
      </c>
      <c r="C9" s="667" t="s">
        <v>1432</v>
      </c>
      <c r="D9" s="667"/>
      <c r="E9" s="667"/>
      <c r="F9" s="667"/>
      <c r="G9" s="667"/>
      <c r="H9" s="667"/>
      <c r="I9" s="677"/>
      <c r="J9" s="667"/>
      <c r="K9" s="678"/>
      <c r="L9" s="678"/>
      <c r="M9" s="667"/>
    </row>
    <row r="10" spans="2:13" s="671" customFormat="1" ht="15" customHeight="1" x14ac:dyDescent="0.2">
      <c r="B10" s="676">
        <v>7</v>
      </c>
      <c r="C10" s="667" t="s">
        <v>8</v>
      </c>
      <c r="D10" s="667"/>
      <c r="E10" s="667"/>
      <c r="F10" s="667"/>
      <c r="G10" s="667"/>
      <c r="H10" s="667"/>
      <c r="I10" s="677"/>
      <c r="J10" s="667"/>
      <c r="K10" s="678"/>
      <c r="L10" s="678"/>
      <c r="M10" s="667"/>
    </row>
    <row r="11" spans="2:13" s="671" customFormat="1" ht="15" customHeight="1" x14ac:dyDescent="0.2">
      <c r="B11" s="676">
        <v>10</v>
      </c>
      <c r="C11" s="851" t="s">
        <v>1433</v>
      </c>
      <c r="D11" s="851"/>
      <c r="E11" s="667"/>
      <c r="F11" s="667"/>
      <c r="G11" s="667"/>
      <c r="H11" s="667"/>
      <c r="I11" s="677"/>
      <c r="J11" s="667"/>
      <c r="K11" s="678"/>
      <c r="L11" s="678"/>
      <c r="M11" s="667"/>
    </row>
    <row r="12" spans="2:13" s="671" customFormat="1" ht="30" customHeight="1" x14ac:dyDescent="0.2">
      <c r="B12" s="679">
        <v>12</v>
      </c>
      <c r="C12" s="680" t="s">
        <v>1434</v>
      </c>
      <c r="D12" s="681"/>
      <c r="E12" s="681"/>
      <c r="F12" s="681"/>
      <c r="G12" s="681"/>
      <c r="H12" s="681"/>
      <c r="I12" s="681"/>
      <c r="J12" s="681"/>
      <c r="K12" s="682">
        <f>+K5</f>
        <v>82</v>
      </c>
      <c r="L12" s="682">
        <f>+L5</f>
        <v>82</v>
      </c>
      <c r="M12" s="683"/>
    </row>
    <row r="13" spans="2:13" x14ac:dyDescent="0.2">
      <c r="B13" s="166" t="s">
        <v>2</v>
      </c>
      <c r="C13" s="167"/>
      <c r="D13" s="166"/>
      <c r="E13" s="166"/>
      <c r="F13" s="166"/>
      <c r="G13" s="166"/>
      <c r="H13" s="166"/>
      <c r="I13" s="168"/>
      <c r="J13" s="166"/>
      <c r="K13" s="166"/>
      <c r="L13" s="166"/>
      <c r="M13" s="166"/>
    </row>
    <row r="14" spans="2:13" x14ac:dyDescent="0.2">
      <c r="B14" s="166"/>
      <c r="C14" s="167"/>
      <c r="D14" s="166"/>
      <c r="E14" s="166"/>
      <c r="F14" s="166"/>
      <c r="G14" s="166"/>
      <c r="H14" s="166"/>
      <c r="I14" s="168"/>
      <c r="J14" s="166"/>
      <c r="K14" s="166"/>
      <c r="L14" s="166"/>
      <c r="M14" s="166"/>
    </row>
    <row r="15" spans="2:13" x14ac:dyDescent="0.2">
      <c r="B15" s="166"/>
      <c r="C15" s="167"/>
      <c r="D15" s="166"/>
      <c r="E15" s="166"/>
      <c r="F15" s="166"/>
      <c r="G15" s="166"/>
      <c r="H15" s="166"/>
      <c r="I15" s="168"/>
      <c r="J15" s="166"/>
      <c r="K15" s="166"/>
      <c r="L15" s="166"/>
      <c r="M15" s="166"/>
    </row>
    <row r="16" spans="2:13" x14ac:dyDescent="0.2">
      <c r="B16" s="166"/>
      <c r="C16" s="167"/>
      <c r="D16" s="166"/>
      <c r="E16" s="166"/>
      <c r="F16" s="166"/>
      <c r="G16" s="166"/>
      <c r="H16" s="166"/>
      <c r="I16" s="168"/>
      <c r="J16" s="166"/>
      <c r="K16" s="166"/>
      <c r="L16" s="166"/>
      <c r="M16" s="166"/>
    </row>
  </sheetData>
  <mergeCells count="6">
    <mergeCell ref="C11:D11"/>
    <mergeCell ref="D3:H3"/>
    <mergeCell ref="I3:J3"/>
    <mergeCell ref="K3:M3"/>
    <mergeCell ref="B4:C4"/>
    <mergeCell ref="B3:C3"/>
  </mergeCells>
  <conditionalFormatting sqref="C5:I8">
    <cfRule type="cellIs" dxfId="134" priority="6" stopIfTrue="1" operator="lessThan">
      <formula>0</formula>
    </cfRule>
  </conditionalFormatting>
  <conditionalFormatting sqref="B5">
    <cfRule type="cellIs" dxfId="133" priority="1" stopIfTrue="1" operator="lessThan">
      <formula>0</formula>
    </cfRule>
  </conditionalFormatting>
  <pageMargins left="0.70866141732283472" right="0.70866141732283472" top="0.74803149606299213" bottom="0.74803149606299213" header="0.31496062992125984" footer="0.31496062992125984"/>
  <pageSetup paperSize="9"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4"/>
  <dimension ref="B1:K122"/>
  <sheetViews>
    <sheetView workbookViewId="0">
      <selection activeCell="C125" sqref="C125"/>
    </sheetView>
  </sheetViews>
  <sheetFormatPr defaultColWidth="9" defaultRowHeight="12" x14ac:dyDescent="0.2"/>
  <cols>
    <col min="1" max="1" width="3.625" style="173" customWidth="1"/>
    <col min="2" max="2" width="8.625" style="104" customWidth="1"/>
    <col min="3" max="3" width="75.375" style="173" customWidth="1"/>
    <col min="4" max="4" width="19.75" style="173" customWidth="1"/>
    <col min="5" max="5" width="1.875" style="173" customWidth="1"/>
    <col min="6" max="6" width="27.75" style="173" customWidth="1"/>
    <col min="7" max="7" width="9" style="173" customWidth="1"/>
    <col min="8" max="16384" width="9" style="173"/>
  </cols>
  <sheetData>
    <row r="1" spans="2:9" ht="21" customHeight="1" x14ac:dyDescent="0.2"/>
    <row r="2" spans="2:9" ht="48" customHeight="1" x14ac:dyDescent="0.2">
      <c r="B2" s="174" t="s">
        <v>463</v>
      </c>
      <c r="I2" s="175"/>
    </row>
    <row r="3" spans="2:9" s="11" customFormat="1" ht="50.25" customHeight="1" x14ac:dyDescent="0.2">
      <c r="B3" s="86" t="s">
        <v>1526</v>
      </c>
      <c r="C3" s="176"/>
      <c r="D3" s="177" t="s">
        <v>1490</v>
      </c>
      <c r="E3" s="178"/>
      <c r="F3" s="178" t="s">
        <v>184</v>
      </c>
    </row>
    <row r="4" spans="2:9" ht="15" customHeight="1" x14ac:dyDescent="0.2">
      <c r="B4" s="179" t="s">
        <v>762</v>
      </c>
      <c r="C4" s="180"/>
      <c r="D4" s="181"/>
      <c r="E4" s="182"/>
      <c r="F4" s="182"/>
    </row>
    <row r="5" spans="2:9" s="185" customFormat="1" ht="15" customHeight="1" x14ac:dyDescent="0.2">
      <c r="B5" s="104">
        <v>1</v>
      </c>
      <c r="C5" s="183" t="s">
        <v>772</v>
      </c>
      <c r="D5" s="184">
        <v>565.00319999999999</v>
      </c>
      <c r="E5" s="184"/>
      <c r="F5" s="183" t="s">
        <v>186</v>
      </c>
    </row>
    <row r="6" spans="2:9" s="185" customFormat="1" ht="15" customHeight="1" x14ac:dyDescent="0.2">
      <c r="B6" s="186"/>
      <c r="C6" s="187" t="s">
        <v>773</v>
      </c>
      <c r="D6" s="188">
        <v>565.00319999999999</v>
      </c>
      <c r="E6" s="188"/>
      <c r="F6" s="187" t="s">
        <v>187</v>
      </c>
    </row>
    <row r="7" spans="2:9" s="185" customFormat="1" ht="15" customHeight="1" x14ac:dyDescent="0.2">
      <c r="B7" s="186"/>
      <c r="C7" s="187" t="s">
        <v>774</v>
      </c>
      <c r="D7" s="188"/>
      <c r="E7" s="188"/>
      <c r="F7" s="187" t="s">
        <v>187</v>
      </c>
    </row>
    <row r="8" spans="2:9" ht="15" customHeight="1" x14ac:dyDescent="0.2">
      <c r="B8" s="186"/>
      <c r="C8" s="187" t="s">
        <v>775</v>
      </c>
      <c r="D8" s="188"/>
      <c r="E8" s="188"/>
      <c r="F8" s="187" t="s">
        <v>187</v>
      </c>
    </row>
    <row r="9" spans="2:9" ht="15" customHeight="1" x14ac:dyDescent="0.2">
      <c r="B9" s="104">
        <v>2</v>
      </c>
      <c r="C9" s="183" t="s">
        <v>776</v>
      </c>
      <c r="D9" s="184">
        <v>12124.524074595001</v>
      </c>
      <c r="E9" s="184"/>
      <c r="F9" s="183" t="s">
        <v>188</v>
      </c>
    </row>
    <row r="10" spans="2:9" ht="15" customHeight="1" x14ac:dyDescent="0.2">
      <c r="B10" s="104">
        <v>3</v>
      </c>
      <c r="C10" s="183" t="s">
        <v>777</v>
      </c>
      <c r="D10" s="184">
        <v>565.33415601000002</v>
      </c>
      <c r="E10" s="184"/>
      <c r="F10" s="183" t="s">
        <v>189</v>
      </c>
    </row>
    <row r="11" spans="2:9" ht="15" customHeight="1" x14ac:dyDescent="0.2">
      <c r="B11" s="104" t="s">
        <v>770</v>
      </c>
      <c r="C11" s="183" t="s">
        <v>190</v>
      </c>
      <c r="D11" s="184"/>
      <c r="E11" s="184"/>
      <c r="F11" s="183" t="s">
        <v>191</v>
      </c>
    </row>
    <row r="12" spans="2:9" ht="24" x14ac:dyDescent="0.2">
      <c r="B12" s="104">
        <v>4</v>
      </c>
      <c r="C12" s="183" t="s">
        <v>778</v>
      </c>
      <c r="D12" s="184"/>
      <c r="E12" s="184"/>
      <c r="F12" s="183" t="s">
        <v>192</v>
      </c>
    </row>
    <row r="13" spans="2:9" ht="15" customHeight="1" x14ac:dyDescent="0.2">
      <c r="C13" s="183" t="s">
        <v>195</v>
      </c>
      <c r="D13" s="184"/>
      <c r="E13" s="184"/>
      <c r="F13" s="183" t="s">
        <v>194</v>
      </c>
    </row>
    <row r="14" spans="2:9" ht="15" customHeight="1" x14ac:dyDescent="0.2">
      <c r="B14" s="104">
        <v>5</v>
      </c>
      <c r="C14" s="183" t="s">
        <v>779</v>
      </c>
      <c r="D14" s="184"/>
      <c r="E14" s="184"/>
      <c r="F14" s="183" t="s">
        <v>196</v>
      </c>
    </row>
    <row r="15" spans="2:9" ht="15" customHeight="1" x14ac:dyDescent="0.2">
      <c r="B15" s="104" t="s">
        <v>771</v>
      </c>
      <c r="C15" s="183" t="s">
        <v>198</v>
      </c>
      <c r="D15" s="184"/>
      <c r="E15" s="184"/>
      <c r="F15" s="183" t="s">
        <v>197</v>
      </c>
    </row>
    <row r="16" spans="2:9" ht="15" customHeight="1" x14ac:dyDescent="0.2">
      <c r="B16" s="189">
        <v>6</v>
      </c>
      <c r="C16" s="190" t="s">
        <v>198</v>
      </c>
      <c r="D16" s="191">
        <v>13254.861430605002</v>
      </c>
      <c r="E16" s="191"/>
      <c r="F16" s="192"/>
    </row>
    <row r="17" spans="2:6" ht="15" customHeight="1" x14ac:dyDescent="0.2">
      <c r="B17" s="179" t="s">
        <v>763</v>
      </c>
      <c r="C17" s="180"/>
      <c r="D17" s="181"/>
      <c r="E17" s="182"/>
      <c r="F17" s="182"/>
    </row>
    <row r="18" spans="2:6" ht="15" customHeight="1" x14ac:dyDescent="0.2">
      <c r="B18" s="193">
        <v>7</v>
      </c>
      <c r="C18" s="194" t="s">
        <v>199</v>
      </c>
      <c r="D18" s="184">
        <v>-81.702879999999993</v>
      </c>
      <c r="E18" s="184"/>
      <c r="F18" s="183" t="s">
        <v>200</v>
      </c>
    </row>
    <row r="19" spans="2:6" ht="15" customHeight="1" x14ac:dyDescent="0.2">
      <c r="B19" s="193">
        <v>8</v>
      </c>
      <c r="C19" s="194" t="s">
        <v>201</v>
      </c>
      <c r="D19" s="184">
        <v>-267.33397515000001</v>
      </c>
      <c r="E19" s="184"/>
      <c r="F19" s="183" t="s">
        <v>202</v>
      </c>
    </row>
    <row r="20" spans="2:6" ht="15" customHeight="1" x14ac:dyDescent="0.2">
      <c r="B20" s="193">
        <v>9</v>
      </c>
      <c r="C20" s="194" t="s">
        <v>203</v>
      </c>
      <c r="D20" s="184"/>
      <c r="E20" s="184"/>
      <c r="F20" s="183"/>
    </row>
    <row r="21" spans="2:6" ht="24" x14ac:dyDescent="0.2">
      <c r="B21" s="193">
        <v>10</v>
      </c>
      <c r="C21" s="194" t="s">
        <v>781</v>
      </c>
      <c r="D21" s="195">
        <v>0</v>
      </c>
      <c r="E21" s="184"/>
      <c r="F21" s="183" t="s">
        <v>204</v>
      </c>
    </row>
    <row r="22" spans="2:6" ht="15" customHeight="1" x14ac:dyDescent="0.2">
      <c r="B22" s="193">
        <v>11</v>
      </c>
      <c r="C22" s="194" t="s">
        <v>205</v>
      </c>
      <c r="D22" s="184"/>
      <c r="E22" s="184"/>
      <c r="F22" s="183" t="s">
        <v>206</v>
      </c>
    </row>
    <row r="23" spans="2:6" ht="15" customHeight="1" x14ac:dyDescent="0.2">
      <c r="B23" s="193">
        <v>12</v>
      </c>
      <c r="C23" s="194" t="s">
        <v>207</v>
      </c>
      <c r="D23" s="184"/>
      <c r="E23" s="184"/>
      <c r="F23" s="183" t="s">
        <v>208</v>
      </c>
    </row>
    <row r="24" spans="2:6" ht="15" customHeight="1" x14ac:dyDescent="0.2">
      <c r="B24" s="193">
        <v>13</v>
      </c>
      <c r="C24" s="194" t="s">
        <v>209</v>
      </c>
      <c r="D24" s="184"/>
      <c r="E24" s="184"/>
      <c r="F24" s="183" t="s">
        <v>210</v>
      </c>
    </row>
    <row r="25" spans="2:6" ht="15" customHeight="1" x14ac:dyDescent="0.2">
      <c r="B25" s="193">
        <v>14</v>
      </c>
      <c r="C25" s="194" t="s">
        <v>211</v>
      </c>
      <c r="D25" s="184"/>
      <c r="E25" s="184"/>
      <c r="F25" s="183" t="s">
        <v>212</v>
      </c>
    </row>
    <row r="26" spans="2:6" ht="15" customHeight="1" x14ac:dyDescent="0.2">
      <c r="B26" s="193">
        <v>15</v>
      </c>
      <c r="C26" s="194" t="s">
        <v>213</v>
      </c>
      <c r="D26" s="184"/>
      <c r="E26" s="184"/>
      <c r="F26" s="183" t="s">
        <v>214</v>
      </c>
    </row>
    <row r="27" spans="2:6" ht="15" customHeight="1" x14ac:dyDescent="0.2">
      <c r="B27" s="193">
        <v>16</v>
      </c>
      <c r="C27" s="194" t="s">
        <v>215</v>
      </c>
      <c r="D27" s="184"/>
      <c r="E27" s="184"/>
      <c r="F27" s="183" t="s">
        <v>216</v>
      </c>
    </row>
    <row r="28" spans="2:6" ht="36" x14ac:dyDescent="0.2">
      <c r="B28" s="193">
        <v>17</v>
      </c>
      <c r="C28" s="194" t="s">
        <v>217</v>
      </c>
      <c r="D28" s="184"/>
      <c r="E28" s="184"/>
      <c r="F28" s="183" t="s">
        <v>218</v>
      </c>
    </row>
    <row r="29" spans="2:6" ht="36" x14ac:dyDescent="0.2">
      <c r="B29" s="193">
        <v>18</v>
      </c>
      <c r="C29" s="194" t="s">
        <v>219</v>
      </c>
      <c r="D29" s="184"/>
      <c r="E29" s="184"/>
      <c r="F29" s="183" t="s">
        <v>220</v>
      </c>
    </row>
    <row r="30" spans="2:6" ht="36" x14ac:dyDescent="0.2">
      <c r="B30" s="193">
        <v>19</v>
      </c>
      <c r="C30" s="194" t="s">
        <v>221</v>
      </c>
      <c r="D30" s="184">
        <v>-1188.8867840884998</v>
      </c>
      <c r="E30" s="184"/>
      <c r="F30" s="183" t="s">
        <v>222</v>
      </c>
    </row>
    <row r="31" spans="2:6" ht="15" customHeight="1" x14ac:dyDescent="0.2">
      <c r="B31" s="193">
        <v>20</v>
      </c>
      <c r="C31" s="194" t="s">
        <v>203</v>
      </c>
      <c r="D31" s="184"/>
      <c r="E31" s="184"/>
      <c r="F31" s="183"/>
    </row>
    <row r="32" spans="2:6" ht="24" x14ac:dyDescent="0.2">
      <c r="B32" s="193" t="s">
        <v>182</v>
      </c>
      <c r="C32" s="194" t="s">
        <v>223</v>
      </c>
      <c r="D32" s="184"/>
      <c r="E32" s="184"/>
      <c r="F32" s="183" t="s">
        <v>224</v>
      </c>
    </row>
    <row r="33" spans="2:11" ht="15" customHeight="1" x14ac:dyDescent="0.2">
      <c r="B33" s="193" t="s">
        <v>183</v>
      </c>
      <c r="C33" s="196" t="s">
        <v>782</v>
      </c>
      <c r="D33" s="184"/>
      <c r="E33" s="184"/>
      <c r="F33" s="183" t="s">
        <v>225</v>
      </c>
    </row>
    <row r="34" spans="2:11" ht="48" x14ac:dyDescent="0.2">
      <c r="B34" s="193" t="s">
        <v>226</v>
      </c>
      <c r="C34" s="196" t="s">
        <v>783</v>
      </c>
      <c r="D34" s="184"/>
      <c r="E34" s="184"/>
      <c r="F34" s="183" t="s">
        <v>227</v>
      </c>
    </row>
    <row r="35" spans="2:11" ht="15" customHeight="1" x14ac:dyDescent="0.2">
      <c r="B35" s="193" t="s">
        <v>228</v>
      </c>
      <c r="C35" s="196" t="s">
        <v>784</v>
      </c>
      <c r="D35" s="184"/>
      <c r="E35" s="184"/>
      <c r="F35" s="183" t="s">
        <v>229</v>
      </c>
    </row>
    <row r="36" spans="2:11" ht="24" x14ac:dyDescent="0.2">
      <c r="B36" s="193">
        <v>21</v>
      </c>
      <c r="C36" s="194" t="s">
        <v>230</v>
      </c>
      <c r="D36" s="184"/>
      <c r="E36" s="184"/>
      <c r="F36" s="183" t="s">
        <v>231</v>
      </c>
    </row>
    <row r="37" spans="2:11" ht="15" customHeight="1" x14ac:dyDescent="0.2">
      <c r="B37" s="193">
        <v>22</v>
      </c>
      <c r="C37" s="194" t="s">
        <v>785</v>
      </c>
      <c r="D37" s="184"/>
      <c r="E37" s="184"/>
      <c r="F37" s="183" t="s">
        <v>232</v>
      </c>
    </row>
    <row r="38" spans="2:11" ht="24" x14ac:dyDescent="0.2">
      <c r="B38" s="193">
        <v>23</v>
      </c>
      <c r="C38" s="197" t="s">
        <v>233</v>
      </c>
      <c r="D38" s="184"/>
      <c r="E38" s="184"/>
      <c r="F38" s="183" t="s">
        <v>234</v>
      </c>
    </row>
    <row r="39" spans="2:11" ht="15" customHeight="1" x14ac:dyDescent="0.2">
      <c r="B39" s="193">
        <v>24</v>
      </c>
      <c r="C39" s="194" t="s">
        <v>203</v>
      </c>
      <c r="D39" s="184"/>
      <c r="E39" s="184"/>
      <c r="F39" s="183"/>
    </row>
    <row r="40" spans="2:11" ht="15" customHeight="1" x14ac:dyDescent="0.2">
      <c r="B40" s="193">
        <v>25</v>
      </c>
      <c r="C40" s="197" t="s">
        <v>235</v>
      </c>
      <c r="D40" s="184"/>
      <c r="E40" s="184"/>
      <c r="F40" s="183" t="s">
        <v>231</v>
      </c>
      <c r="K40" s="198"/>
    </row>
    <row r="41" spans="2:11" ht="15" customHeight="1" x14ac:dyDescent="0.2">
      <c r="B41" s="193" t="s">
        <v>236</v>
      </c>
      <c r="C41" s="194" t="s">
        <v>237</v>
      </c>
      <c r="D41" s="184"/>
      <c r="E41" s="184"/>
      <c r="F41" s="183" t="s">
        <v>238</v>
      </c>
    </row>
    <row r="42" spans="2:11" ht="36" x14ac:dyDescent="0.2">
      <c r="B42" s="193" t="s">
        <v>239</v>
      </c>
      <c r="C42" s="194" t="s">
        <v>786</v>
      </c>
      <c r="D42" s="184"/>
      <c r="E42" s="184"/>
      <c r="F42" s="183" t="s">
        <v>240</v>
      </c>
    </row>
    <row r="43" spans="2:11" ht="15" customHeight="1" x14ac:dyDescent="0.2">
      <c r="B43" s="193">
        <v>26</v>
      </c>
      <c r="C43" s="194" t="s">
        <v>203</v>
      </c>
      <c r="D43" s="184"/>
      <c r="E43" s="184"/>
      <c r="F43" s="183"/>
    </row>
    <row r="44" spans="2:11" ht="15" customHeight="1" x14ac:dyDescent="0.2">
      <c r="B44" s="193">
        <v>27</v>
      </c>
      <c r="C44" s="194" t="s">
        <v>241</v>
      </c>
      <c r="D44" s="184"/>
      <c r="E44" s="184"/>
      <c r="F44" s="183" t="s">
        <v>242</v>
      </c>
    </row>
    <row r="45" spans="2:11" ht="15" customHeight="1" x14ac:dyDescent="0.2">
      <c r="B45" s="193" t="s">
        <v>243</v>
      </c>
      <c r="C45" s="194" t="s">
        <v>244</v>
      </c>
      <c r="D45" s="184">
        <v>0</v>
      </c>
      <c r="E45" s="184"/>
      <c r="F45" s="183"/>
    </row>
    <row r="46" spans="2:11" ht="15" customHeight="1" x14ac:dyDescent="0.2">
      <c r="B46" s="193" t="s">
        <v>780</v>
      </c>
      <c r="C46" s="194" t="s">
        <v>787</v>
      </c>
      <c r="D46" s="184">
        <v>-45.930363</v>
      </c>
      <c r="E46" s="184"/>
      <c r="F46" s="183"/>
    </row>
    <row r="47" spans="2:11" ht="15" customHeight="1" x14ac:dyDescent="0.2">
      <c r="B47" s="189">
        <v>28</v>
      </c>
      <c r="C47" s="190" t="s">
        <v>245</v>
      </c>
      <c r="D47" s="191">
        <v>-1583.8540022384998</v>
      </c>
      <c r="E47" s="191"/>
      <c r="F47" s="192"/>
    </row>
    <row r="48" spans="2:11" ht="15" customHeight="1" x14ac:dyDescent="0.2">
      <c r="B48" s="189">
        <v>29</v>
      </c>
      <c r="C48" s="190" t="s">
        <v>246</v>
      </c>
      <c r="D48" s="191">
        <v>11671.007428366502</v>
      </c>
      <c r="E48" s="191"/>
      <c r="F48" s="192"/>
    </row>
    <row r="49" spans="2:6" ht="15" customHeight="1" x14ac:dyDescent="0.2">
      <c r="B49" s="179" t="s">
        <v>764</v>
      </c>
      <c r="C49" s="180"/>
      <c r="D49" s="181"/>
      <c r="E49" s="182"/>
      <c r="F49" s="182"/>
    </row>
    <row r="50" spans="2:6" ht="15" customHeight="1" x14ac:dyDescent="0.2">
      <c r="B50" s="193">
        <v>30</v>
      </c>
      <c r="C50" s="183" t="s">
        <v>185</v>
      </c>
      <c r="D50" s="184">
        <v>745.29499999999996</v>
      </c>
      <c r="E50" s="184"/>
      <c r="F50" s="199" t="s">
        <v>247</v>
      </c>
    </row>
    <row r="51" spans="2:6" ht="15" customHeight="1" x14ac:dyDescent="0.2">
      <c r="B51" s="193">
        <v>31</v>
      </c>
      <c r="C51" s="200" t="s">
        <v>248</v>
      </c>
      <c r="D51" s="184"/>
      <c r="E51" s="184"/>
      <c r="F51" s="199"/>
    </row>
    <row r="52" spans="2:6" ht="15" customHeight="1" x14ac:dyDescent="0.2">
      <c r="B52" s="193">
        <v>32</v>
      </c>
      <c r="C52" s="200" t="s">
        <v>249</v>
      </c>
      <c r="D52" s="184"/>
      <c r="E52" s="184"/>
      <c r="F52" s="199"/>
    </row>
    <row r="53" spans="2:6" ht="24" x14ac:dyDescent="0.2">
      <c r="B53" s="193">
        <v>33</v>
      </c>
      <c r="C53" s="183" t="s">
        <v>250</v>
      </c>
      <c r="D53" s="184"/>
      <c r="E53" s="184"/>
      <c r="F53" s="199" t="s">
        <v>251</v>
      </c>
    </row>
    <row r="54" spans="2:6" ht="15" customHeight="1" x14ac:dyDescent="0.2">
      <c r="B54" s="193"/>
      <c r="C54" s="183" t="s">
        <v>193</v>
      </c>
      <c r="D54" s="184"/>
      <c r="E54" s="184"/>
      <c r="F54" s="199"/>
    </row>
    <row r="55" spans="2:6" ht="24" x14ac:dyDescent="0.2">
      <c r="B55" s="193">
        <v>34</v>
      </c>
      <c r="C55" s="183" t="s">
        <v>252</v>
      </c>
      <c r="D55" s="184"/>
      <c r="E55" s="184"/>
      <c r="F55" s="199" t="s">
        <v>253</v>
      </c>
    </row>
    <row r="56" spans="2:6" ht="15" customHeight="1" x14ac:dyDescent="0.2">
      <c r="B56" s="193">
        <v>35</v>
      </c>
      <c r="C56" s="200" t="s">
        <v>254</v>
      </c>
      <c r="D56" s="184"/>
      <c r="E56" s="184"/>
      <c r="F56" s="183" t="s">
        <v>251</v>
      </c>
    </row>
    <row r="57" spans="2:6" ht="15" customHeight="1" x14ac:dyDescent="0.2">
      <c r="B57" s="189">
        <v>36</v>
      </c>
      <c r="C57" s="190" t="s">
        <v>255</v>
      </c>
      <c r="D57" s="191">
        <v>745.29499999999996</v>
      </c>
      <c r="E57" s="191"/>
      <c r="F57" s="192"/>
    </row>
    <row r="58" spans="2:6" ht="15" customHeight="1" x14ac:dyDescent="0.2">
      <c r="B58" s="179" t="s">
        <v>765</v>
      </c>
      <c r="C58" s="180"/>
      <c r="D58" s="181"/>
      <c r="E58" s="182"/>
      <c r="F58" s="182"/>
    </row>
    <row r="59" spans="2:6" ht="15" customHeight="1" x14ac:dyDescent="0.2">
      <c r="B59" s="193">
        <v>37</v>
      </c>
      <c r="C59" s="183" t="s">
        <v>256</v>
      </c>
      <c r="D59" s="184"/>
      <c r="E59" s="184"/>
      <c r="F59" s="199" t="s">
        <v>257</v>
      </c>
    </row>
    <row r="60" spans="2:6" ht="36" x14ac:dyDescent="0.2">
      <c r="B60" s="193">
        <v>38</v>
      </c>
      <c r="C60" s="183" t="s">
        <v>258</v>
      </c>
      <c r="D60" s="184"/>
      <c r="E60" s="184"/>
      <c r="F60" s="199" t="s">
        <v>259</v>
      </c>
    </row>
    <row r="61" spans="2:6" ht="36" x14ac:dyDescent="0.2">
      <c r="B61" s="193">
        <v>39</v>
      </c>
      <c r="C61" s="183" t="s">
        <v>260</v>
      </c>
      <c r="D61" s="184"/>
      <c r="E61" s="184"/>
      <c r="F61" s="199" t="s">
        <v>261</v>
      </c>
    </row>
    <row r="62" spans="2:6" ht="36" x14ac:dyDescent="0.2">
      <c r="B62" s="193">
        <v>40</v>
      </c>
      <c r="C62" s="183" t="s">
        <v>262</v>
      </c>
      <c r="D62" s="184"/>
      <c r="E62" s="184"/>
      <c r="F62" s="199" t="s">
        <v>263</v>
      </c>
    </row>
    <row r="63" spans="2:6" ht="15" customHeight="1" x14ac:dyDescent="0.2">
      <c r="B63" s="193">
        <v>41</v>
      </c>
      <c r="C63" s="183" t="s">
        <v>203</v>
      </c>
      <c r="D63" s="201"/>
      <c r="E63" s="201"/>
      <c r="F63" s="199"/>
    </row>
    <row r="64" spans="2:6" ht="15" customHeight="1" x14ac:dyDescent="0.2">
      <c r="B64" s="193">
        <v>42</v>
      </c>
      <c r="C64" s="183" t="s">
        <v>264</v>
      </c>
      <c r="D64" s="201"/>
      <c r="E64" s="201"/>
      <c r="F64" s="199" t="s">
        <v>265</v>
      </c>
    </row>
    <row r="65" spans="2:8" ht="15" customHeight="1" x14ac:dyDescent="0.2">
      <c r="B65" s="193" t="s">
        <v>788</v>
      </c>
      <c r="C65" s="183" t="s">
        <v>789</v>
      </c>
      <c r="D65" s="201"/>
      <c r="E65" s="201"/>
      <c r="F65" s="199"/>
    </row>
    <row r="66" spans="2:8" ht="15" customHeight="1" x14ac:dyDescent="0.2">
      <c r="B66" s="189">
        <v>43</v>
      </c>
      <c r="C66" s="190" t="s">
        <v>266</v>
      </c>
      <c r="D66" s="191">
        <v>0</v>
      </c>
      <c r="E66" s="191"/>
      <c r="F66" s="202"/>
    </row>
    <row r="67" spans="2:8" ht="15" customHeight="1" x14ac:dyDescent="0.2">
      <c r="B67" s="189">
        <v>44</v>
      </c>
      <c r="C67" s="190" t="s">
        <v>267</v>
      </c>
      <c r="D67" s="191">
        <v>745.29499999999996</v>
      </c>
      <c r="E67" s="191"/>
      <c r="F67" s="192"/>
    </row>
    <row r="68" spans="2:8" ht="15" customHeight="1" x14ac:dyDescent="0.2">
      <c r="B68" s="189">
        <v>45</v>
      </c>
      <c r="C68" s="190" t="s">
        <v>268</v>
      </c>
      <c r="D68" s="191">
        <v>12416.302428366502</v>
      </c>
      <c r="E68" s="191"/>
      <c r="F68" s="192"/>
    </row>
    <row r="69" spans="2:8" ht="15" customHeight="1" x14ac:dyDescent="0.2">
      <c r="B69" s="193">
        <v>46</v>
      </c>
      <c r="C69" s="194" t="s">
        <v>185</v>
      </c>
      <c r="D69" s="184">
        <v>558.63902900000005</v>
      </c>
      <c r="E69" s="184"/>
      <c r="F69" s="183" t="s">
        <v>269</v>
      </c>
    </row>
    <row r="70" spans="2:8" ht="24" x14ac:dyDescent="0.2">
      <c r="B70" s="193">
        <v>47</v>
      </c>
      <c r="C70" s="194" t="s">
        <v>798</v>
      </c>
      <c r="D70" s="184"/>
      <c r="E70" s="184"/>
      <c r="F70" s="183" t="s">
        <v>270</v>
      </c>
    </row>
    <row r="71" spans="2:8" ht="15" customHeight="1" x14ac:dyDescent="0.2">
      <c r="B71" s="193" t="s">
        <v>769</v>
      </c>
      <c r="C71" s="194" t="s">
        <v>799</v>
      </c>
      <c r="D71" s="184"/>
      <c r="E71" s="184"/>
      <c r="F71" s="183" t="s">
        <v>271</v>
      </c>
    </row>
    <row r="72" spans="2:8" ht="15" customHeight="1" x14ac:dyDescent="0.2">
      <c r="B72" s="193" t="s">
        <v>768</v>
      </c>
      <c r="C72" s="194" t="s">
        <v>800</v>
      </c>
      <c r="D72" s="184"/>
      <c r="E72" s="184"/>
      <c r="F72" s="183"/>
    </row>
    <row r="73" spans="2:8" ht="24" x14ac:dyDescent="0.2">
      <c r="B73" s="193">
        <v>48</v>
      </c>
      <c r="C73" s="194" t="s">
        <v>801</v>
      </c>
      <c r="D73" s="184"/>
      <c r="E73" s="184"/>
      <c r="F73" s="183" t="s">
        <v>272</v>
      </c>
    </row>
    <row r="74" spans="2:8" ht="15" customHeight="1" x14ac:dyDescent="0.2">
      <c r="B74" s="193">
        <v>49</v>
      </c>
      <c r="C74" s="197" t="s">
        <v>254</v>
      </c>
      <c r="D74" s="184"/>
      <c r="E74" s="184"/>
      <c r="F74" s="183" t="s">
        <v>270</v>
      </c>
      <c r="H74" s="203"/>
    </row>
    <row r="75" spans="2:8" ht="15" customHeight="1" x14ac:dyDescent="0.2">
      <c r="B75" s="193">
        <v>50</v>
      </c>
      <c r="C75" s="194" t="s">
        <v>273</v>
      </c>
      <c r="D75" s="184">
        <v>226.45039310477981</v>
      </c>
      <c r="E75" s="184"/>
      <c r="F75" s="183" t="s">
        <v>274</v>
      </c>
    </row>
    <row r="76" spans="2:8" ht="15" customHeight="1" x14ac:dyDescent="0.2">
      <c r="B76" s="189">
        <v>51</v>
      </c>
      <c r="C76" s="190" t="s">
        <v>275</v>
      </c>
      <c r="D76" s="191">
        <v>785.08942210477983</v>
      </c>
      <c r="E76" s="191"/>
      <c r="F76" s="192"/>
    </row>
    <row r="77" spans="2:8" ht="15" customHeight="1" x14ac:dyDescent="0.2">
      <c r="B77" s="179" t="s">
        <v>766</v>
      </c>
      <c r="C77" s="180"/>
      <c r="D77" s="181"/>
      <c r="E77" s="182"/>
      <c r="F77" s="182"/>
    </row>
    <row r="78" spans="2:8" ht="24" x14ac:dyDescent="0.2">
      <c r="B78" s="193">
        <v>52</v>
      </c>
      <c r="C78" s="194" t="s">
        <v>795</v>
      </c>
      <c r="D78" s="184"/>
      <c r="E78" s="184"/>
      <c r="F78" s="183" t="s">
        <v>276</v>
      </c>
    </row>
    <row r="79" spans="2:8" ht="36" x14ac:dyDescent="0.2">
      <c r="B79" s="193">
        <v>53</v>
      </c>
      <c r="C79" s="194" t="s">
        <v>796</v>
      </c>
      <c r="D79" s="184"/>
      <c r="E79" s="184"/>
      <c r="F79" s="183" t="s">
        <v>277</v>
      </c>
    </row>
    <row r="80" spans="2:8" ht="36" x14ac:dyDescent="0.2">
      <c r="B80" s="193">
        <v>54</v>
      </c>
      <c r="C80" s="194" t="s">
        <v>797</v>
      </c>
      <c r="D80" s="184"/>
      <c r="E80" s="184"/>
      <c r="F80" s="183" t="s">
        <v>278</v>
      </c>
    </row>
    <row r="81" spans="2:10" ht="15" customHeight="1" x14ac:dyDescent="0.2">
      <c r="B81" s="193" t="s">
        <v>790</v>
      </c>
      <c r="C81" s="183" t="s">
        <v>203</v>
      </c>
      <c r="D81" s="184"/>
      <c r="E81" s="184"/>
      <c r="F81" s="183"/>
    </row>
    <row r="82" spans="2:10" ht="36" x14ac:dyDescent="0.2">
      <c r="B82" s="193">
        <v>55</v>
      </c>
      <c r="C82" s="194" t="s">
        <v>279</v>
      </c>
      <c r="D82" s="184">
        <v>-145.80000000000001</v>
      </c>
      <c r="E82" s="184"/>
      <c r="F82" s="183" t="s">
        <v>280</v>
      </c>
    </row>
    <row r="83" spans="2:10" ht="15" customHeight="1" x14ac:dyDescent="0.2">
      <c r="B83" s="193">
        <v>56</v>
      </c>
      <c r="C83" s="183" t="s">
        <v>203</v>
      </c>
      <c r="D83" s="184"/>
      <c r="E83" s="184"/>
      <c r="F83" s="183"/>
    </row>
    <row r="84" spans="2:10" ht="24" x14ac:dyDescent="0.2">
      <c r="B84" s="193" t="s">
        <v>791</v>
      </c>
      <c r="C84" s="194" t="s">
        <v>802</v>
      </c>
      <c r="D84" s="184"/>
      <c r="E84" s="184"/>
      <c r="F84" s="183"/>
    </row>
    <row r="85" spans="2:10" ht="15" customHeight="1" x14ac:dyDescent="0.2">
      <c r="B85" s="193" t="s">
        <v>792</v>
      </c>
      <c r="C85" s="194" t="s">
        <v>803</v>
      </c>
      <c r="D85" s="184"/>
      <c r="E85" s="184"/>
      <c r="F85" s="183"/>
    </row>
    <row r="86" spans="2:10" ht="15" customHeight="1" x14ac:dyDescent="0.2">
      <c r="B86" s="189">
        <v>57</v>
      </c>
      <c r="C86" s="190" t="s">
        <v>281</v>
      </c>
      <c r="D86" s="191">
        <v>-145.80000000000001</v>
      </c>
      <c r="E86" s="191"/>
      <c r="F86" s="192"/>
    </row>
    <row r="87" spans="2:10" ht="15" customHeight="1" x14ac:dyDescent="0.2">
      <c r="B87" s="189">
        <v>58</v>
      </c>
      <c r="C87" s="190" t="s">
        <v>793</v>
      </c>
      <c r="D87" s="191">
        <v>639.28942210477976</v>
      </c>
      <c r="E87" s="191"/>
      <c r="F87" s="192"/>
      <c r="J87" s="173" t="s">
        <v>2</v>
      </c>
    </row>
    <row r="88" spans="2:10" ht="15" customHeight="1" x14ac:dyDescent="0.2">
      <c r="B88" s="189">
        <v>59</v>
      </c>
      <c r="C88" s="190" t="s">
        <v>282</v>
      </c>
      <c r="D88" s="191">
        <v>13055.591850471281</v>
      </c>
      <c r="E88" s="191"/>
      <c r="F88" s="192"/>
    </row>
    <row r="89" spans="2:10" ht="15" customHeight="1" x14ac:dyDescent="0.2">
      <c r="B89" s="189">
        <v>60</v>
      </c>
      <c r="C89" s="190" t="s">
        <v>794</v>
      </c>
      <c r="D89" s="191">
        <v>61896.00708503327</v>
      </c>
      <c r="E89" s="191"/>
      <c r="F89" s="192"/>
    </row>
    <row r="90" spans="2:10" ht="15" customHeight="1" x14ac:dyDescent="0.2">
      <c r="B90" s="179" t="s">
        <v>804</v>
      </c>
      <c r="C90" s="180"/>
      <c r="D90" s="181"/>
      <c r="E90" s="182"/>
      <c r="F90" s="182"/>
    </row>
    <row r="91" spans="2:10" ht="15" customHeight="1" x14ac:dyDescent="0.2">
      <c r="B91" s="193">
        <v>61</v>
      </c>
      <c r="C91" s="194" t="s">
        <v>807</v>
      </c>
      <c r="D91" s="204">
        <v>0.18855832513287604</v>
      </c>
      <c r="E91" s="204"/>
      <c r="F91" s="183" t="s">
        <v>283</v>
      </c>
    </row>
    <row r="92" spans="2:10" ht="15" customHeight="1" x14ac:dyDescent="0.2">
      <c r="B92" s="193">
        <v>62</v>
      </c>
      <c r="C92" s="194" t="s">
        <v>304</v>
      </c>
      <c r="D92" s="204">
        <v>0.20059940880045588</v>
      </c>
      <c r="E92" s="204"/>
      <c r="F92" s="183" t="s">
        <v>284</v>
      </c>
    </row>
    <row r="93" spans="2:10" ht="15" customHeight="1" x14ac:dyDescent="0.2">
      <c r="B93" s="193">
        <v>63</v>
      </c>
      <c r="C93" s="194" t="s">
        <v>808</v>
      </c>
      <c r="D93" s="204">
        <v>0.21092785246284781</v>
      </c>
      <c r="E93" s="204"/>
      <c r="F93" s="183" t="s">
        <v>285</v>
      </c>
    </row>
    <row r="94" spans="2:10" ht="15" customHeight="1" x14ac:dyDescent="0.2">
      <c r="B94" s="193">
        <v>64</v>
      </c>
      <c r="C94" s="194" t="s">
        <v>809</v>
      </c>
      <c r="D94" s="204">
        <v>0.11524982059266137</v>
      </c>
      <c r="E94" s="204"/>
      <c r="F94" s="183" t="s">
        <v>286</v>
      </c>
    </row>
    <row r="95" spans="2:10" ht="15" customHeight="1" x14ac:dyDescent="0.2">
      <c r="B95" s="193">
        <v>65</v>
      </c>
      <c r="C95" s="194" t="s">
        <v>810</v>
      </c>
      <c r="D95" s="204">
        <v>2.5000000000000001E-2</v>
      </c>
      <c r="E95" s="204"/>
      <c r="F95" s="183"/>
    </row>
    <row r="96" spans="2:10" ht="15" customHeight="1" x14ac:dyDescent="0.2">
      <c r="B96" s="193">
        <v>66</v>
      </c>
      <c r="C96" s="194" t="s">
        <v>811</v>
      </c>
      <c r="D96" s="204">
        <v>2.3033243615181092E-2</v>
      </c>
      <c r="E96" s="204"/>
      <c r="F96" s="183"/>
    </row>
    <row r="97" spans="2:7" ht="15" customHeight="1" x14ac:dyDescent="0.2">
      <c r="B97" s="193">
        <v>67</v>
      </c>
      <c r="C97" s="194" t="s">
        <v>812</v>
      </c>
      <c r="D97" s="204">
        <v>0.01</v>
      </c>
      <c r="E97" s="204"/>
      <c r="F97" s="183"/>
    </row>
    <row r="98" spans="2:7" ht="24" x14ac:dyDescent="0.2">
      <c r="B98" s="193" t="s">
        <v>805</v>
      </c>
      <c r="C98" s="194" t="s">
        <v>813</v>
      </c>
      <c r="D98" s="204"/>
      <c r="E98" s="204"/>
      <c r="F98" s="183"/>
      <c r="G98" s="175"/>
    </row>
    <row r="99" spans="2:7" ht="15" customHeight="1" x14ac:dyDescent="0.2">
      <c r="B99" s="193" t="s">
        <v>806</v>
      </c>
      <c r="C99" s="194" t="s">
        <v>767</v>
      </c>
      <c r="D99" s="204"/>
      <c r="E99" s="204"/>
      <c r="F99" s="183"/>
      <c r="G99" s="175"/>
    </row>
    <row r="100" spans="2:7" ht="24" x14ac:dyDescent="0.2">
      <c r="B100" s="189">
        <v>68</v>
      </c>
      <c r="C100" s="190" t="s">
        <v>814</v>
      </c>
      <c r="D100" s="205">
        <v>0.14355832513287603</v>
      </c>
      <c r="E100" s="191"/>
      <c r="F100" s="192" t="s">
        <v>287</v>
      </c>
    </row>
    <row r="101" spans="2:7" ht="15" customHeight="1" x14ac:dyDescent="0.2">
      <c r="B101" s="193"/>
      <c r="C101" s="194"/>
      <c r="D101" s="204"/>
      <c r="E101" s="204"/>
      <c r="F101" s="183"/>
    </row>
    <row r="102" spans="2:7" ht="15" customHeight="1" x14ac:dyDescent="0.2">
      <c r="B102" s="193">
        <v>69</v>
      </c>
      <c r="C102" s="194" t="s">
        <v>288</v>
      </c>
      <c r="D102" s="206"/>
      <c r="E102" s="206"/>
      <c r="F102" s="183"/>
    </row>
    <row r="103" spans="2:7" ht="15" customHeight="1" x14ac:dyDescent="0.2">
      <c r="B103" s="193">
        <v>70</v>
      </c>
      <c r="C103" s="194" t="s">
        <v>288</v>
      </c>
      <c r="D103" s="206"/>
      <c r="E103" s="206"/>
      <c r="F103" s="183"/>
    </row>
    <row r="104" spans="2:7" ht="15" customHeight="1" x14ac:dyDescent="0.2">
      <c r="B104" s="207">
        <v>71</v>
      </c>
      <c r="C104" s="208" t="s">
        <v>288</v>
      </c>
      <c r="D104" s="209"/>
      <c r="E104" s="209"/>
      <c r="F104" s="210"/>
    </row>
    <row r="105" spans="2:7" ht="15" customHeight="1" x14ac:dyDescent="0.2">
      <c r="B105" s="179" t="s">
        <v>815</v>
      </c>
      <c r="C105" s="180"/>
      <c r="D105" s="181"/>
      <c r="E105" s="182"/>
      <c r="F105" s="182"/>
    </row>
    <row r="106" spans="2:7" ht="36" x14ac:dyDescent="0.2">
      <c r="B106" s="193">
        <v>72</v>
      </c>
      <c r="C106" s="183" t="s">
        <v>816</v>
      </c>
      <c r="D106" s="184">
        <v>0</v>
      </c>
      <c r="E106" s="184"/>
      <c r="F106" s="183" t="s">
        <v>289</v>
      </c>
    </row>
    <row r="107" spans="2:7" ht="36" x14ac:dyDescent="0.2">
      <c r="B107" s="193">
        <v>73</v>
      </c>
      <c r="C107" s="183" t="s">
        <v>817</v>
      </c>
      <c r="D107" s="184">
        <v>1290.5824575214999</v>
      </c>
      <c r="E107" s="184"/>
      <c r="F107" s="183" t="s">
        <v>290</v>
      </c>
    </row>
    <row r="108" spans="2:7" ht="15" customHeight="1" x14ac:dyDescent="0.2">
      <c r="B108" s="193">
        <v>74</v>
      </c>
      <c r="C108" s="183" t="s">
        <v>203</v>
      </c>
      <c r="D108" s="206"/>
      <c r="E108" s="206"/>
      <c r="F108" s="183"/>
    </row>
    <row r="109" spans="2:7" ht="24" x14ac:dyDescent="0.2">
      <c r="B109" s="207">
        <v>75</v>
      </c>
      <c r="C109" s="210" t="s">
        <v>818</v>
      </c>
      <c r="D109" s="211">
        <v>155.01602162999998</v>
      </c>
      <c r="E109" s="211"/>
      <c r="F109" s="210" t="s">
        <v>291</v>
      </c>
    </row>
    <row r="110" spans="2:7" ht="15" customHeight="1" x14ac:dyDescent="0.2">
      <c r="B110" s="179" t="s">
        <v>819</v>
      </c>
      <c r="C110" s="180"/>
      <c r="D110" s="181"/>
      <c r="E110" s="182"/>
      <c r="F110" s="182"/>
    </row>
    <row r="111" spans="2:7" ht="24" x14ac:dyDescent="0.2">
      <c r="B111" s="193">
        <v>76</v>
      </c>
      <c r="C111" s="212" t="s">
        <v>292</v>
      </c>
      <c r="D111" s="183"/>
      <c r="E111" s="183"/>
      <c r="F111" s="199">
        <v>62</v>
      </c>
    </row>
    <row r="112" spans="2:7" ht="15" customHeight="1" x14ac:dyDescent="0.2">
      <c r="B112" s="193">
        <v>77</v>
      </c>
      <c r="C112" s="183" t="s">
        <v>293</v>
      </c>
      <c r="D112" s="183"/>
      <c r="E112" s="183"/>
      <c r="F112" s="199">
        <v>62</v>
      </c>
    </row>
    <row r="113" spans="2:6" ht="24" x14ac:dyDescent="0.2">
      <c r="B113" s="193">
        <v>78</v>
      </c>
      <c r="C113" s="183" t="s">
        <v>820</v>
      </c>
      <c r="D113" s="184"/>
      <c r="E113" s="184"/>
      <c r="F113" s="199">
        <v>62</v>
      </c>
    </row>
    <row r="114" spans="2:6" ht="15" customHeight="1" x14ac:dyDescent="0.2">
      <c r="B114" s="207">
        <v>79</v>
      </c>
      <c r="C114" s="210" t="s">
        <v>294</v>
      </c>
      <c r="D114" s="211"/>
      <c r="E114" s="211"/>
      <c r="F114" s="213">
        <v>62</v>
      </c>
    </row>
    <row r="115" spans="2:6" ht="15" customHeight="1" x14ac:dyDescent="0.2">
      <c r="B115" s="179" t="s">
        <v>821</v>
      </c>
      <c r="C115" s="180"/>
      <c r="D115" s="181"/>
      <c r="E115" s="182"/>
      <c r="F115" s="182"/>
    </row>
    <row r="116" spans="2:6" ht="15" customHeight="1" x14ac:dyDescent="0.2">
      <c r="B116" s="193">
        <v>80</v>
      </c>
      <c r="C116" s="183" t="s">
        <v>295</v>
      </c>
      <c r="D116" s="183"/>
      <c r="E116" s="183"/>
      <c r="F116" s="183" t="s">
        <v>296</v>
      </c>
    </row>
    <row r="117" spans="2:6" ht="15" customHeight="1" x14ac:dyDescent="0.2">
      <c r="B117" s="193">
        <v>81</v>
      </c>
      <c r="C117" s="194" t="s">
        <v>297</v>
      </c>
      <c r="D117" s="183"/>
      <c r="E117" s="183"/>
      <c r="F117" s="183" t="s">
        <v>296</v>
      </c>
    </row>
    <row r="118" spans="2:6" ht="15" customHeight="1" x14ac:dyDescent="0.2">
      <c r="B118" s="193">
        <v>82</v>
      </c>
      <c r="C118" s="183" t="s">
        <v>298</v>
      </c>
      <c r="D118" s="184">
        <v>0</v>
      </c>
      <c r="E118" s="184"/>
      <c r="F118" s="183" t="s">
        <v>299</v>
      </c>
    </row>
    <row r="119" spans="2:6" ht="15" customHeight="1" x14ac:dyDescent="0.2">
      <c r="B119" s="193">
        <v>83</v>
      </c>
      <c r="C119" s="183" t="s">
        <v>300</v>
      </c>
      <c r="D119" s="183"/>
      <c r="E119" s="183"/>
      <c r="F119" s="183" t="s">
        <v>299</v>
      </c>
    </row>
    <row r="120" spans="2:6" ht="15" customHeight="1" x14ac:dyDescent="0.2">
      <c r="B120" s="193">
        <v>84</v>
      </c>
      <c r="C120" s="183" t="s">
        <v>301</v>
      </c>
      <c r="D120" s="184"/>
      <c r="E120" s="184"/>
      <c r="F120" s="183" t="s">
        <v>302</v>
      </c>
    </row>
    <row r="121" spans="2:6" ht="15" customHeight="1" thickBot="1" x14ac:dyDescent="0.25">
      <c r="B121" s="214">
        <v>85</v>
      </c>
      <c r="C121" s="215" t="s">
        <v>303</v>
      </c>
      <c r="D121" s="216"/>
      <c r="E121" s="216"/>
      <c r="F121" s="215" t="s">
        <v>302</v>
      </c>
    </row>
    <row r="122" spans="2:6" x14ac:dyDescent="0.2">
      <c r="B122" s="858"/>
      <c r="C122" s="858"/>
      <c r="D122" s="858"/>
      <c r="E122" s="858"/>
      <c r="F122" s="858"/>
    </row>
  </sheetData>
  <mergeCells count="1">
    <mergeCell ref="B122:F1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DD52B-2D57-4DD7-A5A4-6BD4498714C9}">
  <dimension ref="A1:K49"/>
  <sheetViews>
    <sheetView showGridLines="0" zoomScaleNormal="100" workbookViewId="0">
      <selection activeCell="C5" sqref="C5"/>
    </sheetView>
  </sheetViews>
  <sheetFormatPr defaultColWidth="9" defaultRowHeight="12.75" x14ac:dyDescent="0.2"/>
  <cols>
    <col min="1" max="1" width="3.625" style="14" customWidth="1"/>
    <col min="2" max="2" width="9" style="14"/>
    <col min="3" max="3" width="67.5" style="14" customWidth="1"/>
    <col min="4" max="6" width="40.625" style="14" customWidth="1"/>
    <col min="7" max="7" width="30.875" style="14" customWidth="1"/>
    <col min="8" max="16384" width="9" style="14"/>
  </cols>
  <sheetData>
    <row r="1" spans="1:11" ht="21" customHeight="1" x14ac:dyDescent="0.2"/>
    <row r="2" spans="1:11" ht="48" customHeight="1" x14ac:dyDescent="0.2">
      <c r="A2" s="217"/>
      <c r="B2" s="846" t="s">
        <v>945</v>
      </c>
      <c r="C2" s="846"/>
      <c r="D2" s="846"/>
      <c r="E2" s="846"/>
      <c r="F2" s="846"/>
      <c r="G2" s="846"/>
      <c r="H2" s="846"/>
      <c r="I2" s="846"/>
      <c r="J2" s="846"/>
      <c r="K2" s="846"/>
    </row>
    <row r="3" spans="1:11" ht="47.25" customHeight="1" x14ac:dyDescent="0.2">
      <c r="A3" s="218"/>
      <c r="B3" s="141" t="s">
        <v>1494</v>
      </c>
      <c r="C3" s="129"/>
      <c r="D3" s="827"/>
      <c r="E3" s="827"/>
      <c r="F3" s="827"/>
      <c r="G3" s="696"/>
      <c r="H3" s="219"/>
      <c r="I3" s="219"/>
      <c r="J3" s="219"/>
      <c r="K3" s="219"/>
    </row>
    <row r="4" spans="1:11" ht="15" customHeight="1" x14ac:dyDescent="0.2">
      <c r="A4" s="106"/>
      <c r="B4" s="428">
        <v>1</v>
      </c>
      <c r="C4" s="707" t="s">
        <v>946</v>
      </c>
      <c r="D4" s="708" t="s">
        <v>947</v>
      </c>
      <c r="E4" s="708" t="s">
        <v>947</v>
      </c>
      <c r="F4" s="708" t="s">
        <v>947</v>
      </c>
      <c r="G4" s="697"/>
      <c r="H4" s="221"/>
      <c r="I4" s="221"/>
      <c r="J4" s="221"/>
      <c r="K4" s="221"/>
    </row>
    <row r="5" spans="1:11" ht="15" customHeight="1" x14ac:dyDescent="0.2">
      <c r="A5" s="106"/>
      <c r="B5" s="104">
        <v>2</v>
      </c>
      <c r="C5" s="194" t="s">
        <v>948</v>
      </c>
      <c r="D5" s="709" t="s">
        <v>949</v>
      </c>
      <c r="E5" s="709" t="s">
        <v>950</v>
      </c>
      <c r="F5" s="709" t="s">
        <v>951</v>
      </c>
      <c r="G5" s="698"/>
      <c r="H5" s="92"/>
      <c r="I5" s="92"/>
      <c r="J5" s="92"/>
      <c r="K5" s="92"/>
    </row>
    <row r="6" spans="1:11" ht="15" customHeight="1" x14ac:dyDescent="0.2">
      <c r="A6" s="106"/>
      <c r="B6" s="106">
        <v>3</v>
      </c>
      <c r="C6" s="220" t="s">
        <v>952</v>
      </c>
      <c r="D6" s="710" t="s">
        <v>953</v>
      </c>
      <c r="E6" s="710" t="s">
        <v>953</v>
      </c>
      <c r="F6" s="710" t="s">
        <v>953</v>
      </c>
      <c r="G6" s="691"/>
      <c r="H6" s="221"/>
      <c r="I6" s="221"/>
      <c r="J6" s="221"/>
    </row>
    <row r="7" spans="1:11" ht="15" customHeight="1" x14ac:dyDescent="0.2">
      <c r="A7" s="106"/>
      <c r="B7" s="92"/>
      <c r="C7" s="222" t="s">
        <v>954</v>
      </c>
      <c r="D7" s="719"/>
      <c r="E7" s="719"/>
      <c r="F7" s="719"/>
      <c r="G7" s="699"/>
    </row>
    <row r="8" spans="1:11" ht="15" customHeight="1" x14ac:dyDescent="0.2">
      <c r="B8" s="106">
        <v>4</v>
      </c>
      <c r="C8" s="220" t="s">
        <v>955</v>
      </c>
      <c r="D8" s="708" t="s">
        <v>956</v>
      </c>
      <c r="E8" s="708" t="s">
        <v>957</v>
      </c>
      <c r="F8" s="708" t="s">
        <v>958</v>
      </c>
      <c r="G8" s="697"/>
    </row>
    <row r="9" spans="1:11" ht="15" customHeight="1" x14ac:dyDescent="0.2">
      <c r="B9" s="106">
        <v>5</v>
      </c>
      <c r="C9" s="220" t="s">
        <v>959</v>
      </c>
      <c r="D9" s="708" t="s">
        <v>957</v>
      </c>
      <c r="E9" s="708" t="s">
        <v>957</v>
      </c>
      <c r="F9" s="708" t="s">
        <v>958</v>
      </c>
      <c r="G9" s="697"/>
    </row>
    <row r="10" spans="1:11" ht="15" customHeight="1" x14ac:dyDescent="0.2">
      <c r="B10" s="106">
        <v>6</v>
      </c>
      <c r="C10" s="220" t="s">
        <v>960</v>
      </c>
      <c r="D10" s="708" t="s">
        <v>961</v>
      </c>
      <c r="E10" s="708" t="s">
        <v>961</v>
      </c>
      <c r="F10" s="708" t="s">
        <v>961</v>
      </c>
      <c r="G10" s="697"/>
    </row>
    <row r="11" spans="1:11" ht="36" x14ac:dyDescent="0.2">
      <c r="B11" s="223">
        <v>7</v>
      </c>
      <c r="C11" s="220" t="s">
        <v>962</v>
      </c>
      <c r="D11" s="708" t="s">
        <v>963</v>
      </c>
      <c r="E11" s="708" t="s">
        <v>964</v>
      </c>
      <c r="F11" s="708" t="s">
        <v>965</v>
      </c>
      <c r="G11" s="697"/>
    </row>
    <row r="12" spans="1:11" ht="15" customHeight="1" x14ac:dyDescent="0.2">
      <c r="B12" s="223">
        <v>8</v>
      </c>
      <c r="C12" s="220" t="s">
        <v>966</v>
      </c>
      <c r="D12" s="711" t="s">
        <v>967</v>
      </c>
      <c r="E12" s="711" t="s">
        <v>968</v>
      </c>
      <c r="F12" s="711" t="s">
        <v>969</v>
      </c>
      <c r="G12" s="700"/>
    </row>
    <row r="13" spans="1:11" ht="15" customHeight="1" x14ac:dyDescent="0.2">
      <c r="B13" s="106">
        <v>9</v>
      </c>
      <c r="C13" s="220" t="s">
        <v>970</v>
      </c>
      <c r="D13" s="712" t="s">
        <v>971</v>
      </c>
      <c r="E13" s="712" t="s">
        <v>971</v>
      </c>
      <c r="F13" s="712" t="s">
        <v>972</v>
      </c>
      <c r="G13" s="701"/>
    </row>
    <row r="14" spans="1:11" ht="15" customHeight="1" x14ac:dyDescent="0.2">
      <c r="A14" s="224"/>
      <c r="B14" s="106" t="s">
        <v>973</v>
      </c>
      <c r="C14" s="220" t="s">
        <v>974</v>
      </c>
      <c r="D14" s="713">
        <v>1</v>
      </c>
      <c r="E14" s="713">
        <v>1</v>
      </c>
      <c r="F14" s="713">
        <v>1</v>
      </c>
      <c r="G14" s="702"/>
      <c r="I14" s="224"/>
      <c r="J14" s="224"/>
      <c r="K14" s="224"/>
    </row>
    <row r="15" spans="1:11" ht="15" customHeight="1" x14ac:dyDescent="0.2">
      <c r="B15" s="106" t="s">
        <v>975</v>
      </c>
      <c r="C15" s="220" t="s">
        <v>976</v>
      </c>
      <c r="D15" s="713">
        <v>1</v>
      </c>
      <c r="E15" s="713">
        <v>1</v>
      </c>
      <c r="F15" s="713">
        <v>1</v>
      </c>
      <c r="G15" s="702"/>
    </row>
    <row r="16" spans="1:11" ht="15" customHeight="1" x14ac:dyDescent="0.2">
      <c r="B16" s="106">
        <v>10</v>
      </c>
      <c r="C16" s="220" t="s">
        <v>977</v>
      </c>
      <c r="D16" s="714" t="s">
        <v>978</v>
      </c>
      <c r="E16" s="714" t="s">
        <v>978</v>
      </c>
      <c r="F16" s="714" t="s">
        <v>979</v>
      </c>
      <c r="G16" s="692"/>
    </row>
    <row r="17" spans="2:7" ht="15" customHeight="1" x14ac:dyDescent="0.2">
      <c r="B17" s="106">
        <v>11</v>
      </c>
      <c r="C17" s="220" t="s">
        <v>980</v>
      </c>
      <c r="D17" s="715" t="s">
        <v>981</v>
      </c>
      <c r="E17" s="715" t="s">
        <v>982</v>
      </c>
      <c r="F17" s="715" t="s">
        <v>983</v>
      </c>
      <c r="G17" s="703"/>
    </row>
    <row r="18" spans="2:7" ht="15" customHeight="1" x14ac:dyDescent="0.2">
      <c r="B18" s="106">
        <v>12</v>
      </c>
      <c r="C18" s="220" t="s">
        <v>984</v>
      </c>
      <c r="D18" s="716" t="s">
        <v>985</v>
      </c>
      <c r="E18" s="716" t="s">
        <v>986</v>
      </c>
      <c r="F18" s="716" t="s">
        <v>985</v>
      </c>
      <c r="G18" s="695"/>
    </row>
    <row r="19" spans="2:7" ht="15" customHeight="1" x14ac:dyDescent="0.2">
      <c r="B19" s="106">
        <v>13</v>
      </c>
      <c r="C19" s="220" t="s">
        <v>987</v>
      </c>
      <c r="D19" s="715" t="s">
        <v>988</v>
      </c>
      <c r="E19" s="715" t="s">
        <v>989</v>
      </c>
      <c r="F19" s="715" t="s">
        <v>988</v>
      </c>
      <c r="G19" s="703"/>
    </row>
    <row r="20" spans="2:7" ht="15" customHeight="1" x14ac:dyDescent="0.2">
      <c r="B20" s="106">
        <v>14</v>
      </c>
      <c r="C20" s="220" t="s">
        <v>990</v>
      </c>
      <c r="D20" s="714" t="s">
        <v>991</v>
      </c>
      <c r="E20" s="714" t="s">
        <v>991</v>
      </c>
      <c r="F20" s="714" t="s">
        <v>991</v>
      </c>
      <c r="G20" s="692"/>
    </row>
    <row r="21" spans="2:7" ht="24" x14ac:dyDescent="0.2">
      <c r="B21" s="106">
        <v>15</v>
      </c>
      <c r="C21" s="220" t="s">
        <v>992</v>
      </c>
      <c r="D21" s="717" t="s">
        <v>993</v>
      </c>
      <c r="E21" s="717" t="s">
        <v>994</v>
      </c>
      <c r="F21" s="717" t="s">
        <v>995</v>
      </c>
      <c r="G21" s="693"/>
    </row>
    <row r="22" spans="2:7" ht="15" customHeight="1" x14ac:dyDescent="0.2">
      <c r="B22" s="223">
        <v>16</v>
      </c>
      <c r="C22" s="220" t="s">
        <v>996</v>
      </c>
      <c r="D22" s="718" t="s">
        <v>997</v>
      </c>
      <c r="E22" s="718" t="s">
        <v>997</v>
      </c>
      <c r="F22" s="718" t="s">
        <v>997</v>
      </c>
      <c r="G22" s="704"/>
    </row>
    <row r="23" spans="2:7" ht="15" customHeight="1" x14ac:dyDescent="0.2">
      <c r="B23" s="92"/>
      <c r="C23" s="222" t="s">
        <v>999</v>
      </c>
      <c r="D23" s="719"/>
      <c r="E23" s="719"/>
      <c r="F23" s="719"/>
      <c r="G23" s="705"/>
    </row>
    <row r="24" spans="2:7" ht="15" customHeight="1" x14ac:dyDescent="0.2">
      <c r="B24" s="106">
        <v>17</v>
      </c>
      <c r="C24" s="220" t="s">
        <v>1000</v>
      </c>
      <c r="D24" s="716" t="s">
        <v>1001</v>
      </c>
      <c r="E24" s="716" t="s">
        <v>1003</v>
      </c>
      <c r="F24" s="716" t="s">
        <v>1002</v>
      </c>
      <c r="G24" s="695"/>
    </row>
    <row r="25" spans="2:7" ht="24" x14ac:dyDescent="0.2">
      <c r="B25" s="223">
        <v>18</v>
      </c>
      <c r="C25" s="220" t="s">
        <v>1004</v>
      </c>
      <c r="D25" s="716" t="s">
        <v>1005</v>
      </c>
      <c r="E25" s="716" t="s">
        <v>1006</v>
      </c>
      <c r="F25" s="716" t="s">
        <v>1007</v>
      </c>
      <c r="G25" s="695"/>
    </row>
    <row r="26" spans="2:7" ht="15" customHeight="1" x14ac:dyDescent="0.2">
      <c r="B26" s="106">
        <v>19</v>
      </c>
      <c r="C26" s="220" t="s">
        <v>1008</v>
      </c>
      <c r="D26" s="714" t="s">
        <v>991</v>
      </c>
      <c r="E26" s="714" t="s">
        <v>1009</v>
      </c>
      <c r="F26" s="714" t="s">
        <v>1009</v>
      </c>
      <c r="G26" s="692"/>
    </row>
    <row r="27" spans="2:7" ht="15" customHeight="1" x14ac:dyDescent="0.2">
      <c r="B27" s="223" t="s">
        <v>182</v>
      </c>
      <c r="C27" s="220" t="s">
        <v>1010</v>
      </c>
      <c r="D27" s="714" t="s">
        <v>1011</v>
      </c>
      <c r="E27" s="714" t="s">
        <v>1012</v>
      </c>
      <c r="F27" s="714" t="s">
        <v>1013</v>
      </c>
      <c r="G27" s="692"/>
    </row>
    <row r="28" spans="2:7" ht="15" customHeight="1" x14ac:dyDescent="0.2">
      <c r="B28" s="106" t="s">
        <v>183</v>
      </c>
      <c r="C28" s="220" t="s">
        <v>1014</v>
      </c>
      <c r="D28" s="714" t="s">
        <v>1011</v>
      </c>
      <c r="E28" s="714" t="s">
        <v>1012</v>
      </c>
      <c r="F28" s="714" t="s">
        <v>1013</v>
      </c>
      <c r="G28" s="692"/>
    </row>
    <row r="29" spans="2:7" ht="15" customHeight="1" x14ac:dyDescent="0.2">
      <c r="B29" s="106">
        <v>21</v>
      </c>
      <c r="C29" s="220" t="s">
        <v>1015</v>
      </c>
      <c r="D29" s="714" t="s">
        <v>1009</v>
      </c>
      <c r="E29" s="714" t="s">
        <v>1009</v>
      </c>
      <c r="F29" s="714" t="s">
        <v>1009</v>
      </c>
      <c r="G29" s="692"/>
    </row>
    <row r="30" spans="2:7" ht="15" customHeight="1" x14ac:dyDescent="0.2">
      <c r="B30" s="106">
        <v>22</v>
      </c>
      <c r="C30" s="220" t="s">
        <v>1016</v>
      </c>
      <c r="D30" s="714" t="s">
        <v>1017</v>
      </c>
      <c r="E30" s="714" t="s">
        <v>1017</v>
      </c>
      <c r="F30" s="714" t="s">
        <v>1017</v>
      </c>
      <c r="G30" s="692"/>
    </row>
    <row r="31" spans="2:7" ht="15" customHeight="1" x14ac:dyDescent="0.2">
      <c r="B31" s="106">
        <v>23</v>
      </c>
      <c r="C31" s="220" t="s">
        <v>1018</v>
      </c>
      <c r="D31" s="714" t="s">
        <v>1019</v>
      </c>
      <c r="E31" s="714" t="s">
        <v>1019</v>
      </c>
      <c r="F31" s="714" t="s">
        <v>1019</v>
      </c>
      <c r="G31" s="692"/>
    </row>
    <row r="32" spans="2:7" ht="15" customHeight="1" x14ac:dyDescent="0.2">
      <c r="B32" s="106">
        <v>24</v>
      </c>
      <c r="C32" s="220" t="s">
        <v>1020</v>
      </c>
      <c r="D32" s="718" t="s">
        <v>998</v>
      </c>
      <c r="E32" s="718" t="s">
        <v>998</v>
      </c>
      <c r="F32" s="718" t="s">
        <v>998</v>
      </c>
      <c r="G32" s="704"/>
    </row>
    <row r="33" spans="2:7" ht="15" customHeight="1" x14ac:dyDescent="0.2">
      <c r="B33" s="106">
        <v>25</v>
      </c>
      <c r="C33" s="220" t="s">
        <v>1021</v>
      </c>
      <c r="D33" s="718" t="s">
        <v>998</v>
      </c>
      <c r="E33" s="718" t="s">
        <v>998</v>
      </c>
      <c r="F33" s="718" t="s">
        <v>998</v>
      </c>
      <c r="G33" s="704"/>
    </row>
    <row r="34" spans="2:7" ht="15" customHeight="1" x14ac:dyDescent="0.2">
      <c r="B34" s="106">
        <v>26</v>
      </c>
      <c r="C34" s="220" t="s">
        <v>1022</v>
      </c>
      <c r="D34" s="718" t="s">
        <v>998</v>
      </c>
      <c r="E34" s="718" t="s">
        <v>998</v>
      </c>
      <c r="F34" s="718" t="s">
        <v>998</v>
      </c>
      <c r="G34" s="704"/>
    </row>
    <row r="35" spans="2:7" ht="15" customHeight="1" x14ac:dyDescent="0.2">
      <c r="B35" s="106">
        <v>27</v>
      </c>
      <c r="C35" s="220" t="s">
        <v>1023</v>
      </c>
      <c r="D35" s="718" t="s">
        <v>998</v>
      </c>
      <c r="E35" s="718" t="s">
        <v>998</v>
      </c>
      <c r="F35" s="718" t="s">
        <v>998</v>
      </c>
      <c r="G35" s="704"/>
    </row>
    <row r="36" spans="2:7" ht="15" customHeight="1" x14ac:dyDescent="0.2">
      <c r="B36" s="106">
        <v>28</v>
      </c>
      <c r="C36" s="220" t="s">
        <v>1024</v>
      </c>
      <c r="D36" s="718" t="s">
        <v>998</v>
      </c>
      <c r="E36" s="718" t="s">
        <v>998</v>
      </c>
      <c r="F36" s="718" t="s">
        <v>998</v>
      </c>
      <c r="G36" s="704"/>
    </row>
    <row r="37" spans="2:7" ht="15" customHeight="1" x14ac:dyDescent="0.2">
      <c r="B37" s="106">
        <v>29</v>
      </c>
      <c r="C37" s="220" t="s">
        <v>1025</v>
      </c>
      <c r="D37" s="718" t="s">
        <v>998</v>
      </c>
      <c r="E37" s="718" t="s">
        <v>998</v>
      </c>
      <c r="F37" s="718" t="s">
        <v>998</v>
      </c>
      <c r="G37" s="704"/>
    </row>
    <row r="38" spans="2:7" ht="15" customHeight="1" x14ac:dyDescent="0.2">
      <c r="B38" s="106">
        <v>30</v>
      </c>
      <c r="C38" s="220" t="s">
        <v>1026</v>
      </c>
      <c r="D38" s="714" t="s">
        <v>991</v>
      </c>
      <c r="E38" s="714" t="s">
        <v>1009</v>
      </c>
      <c r="F38" s="714" t="s">
        <v>991</v>
      </c>
      <c r="G38" s="692"/>
    </row>
    <row r="39" spans="2:7" ht="72" x14ac:dyDescent="0.2">
      <c r="B39" s="223">
        <v>31</v>
      </c>
      <c r="C39" s="220" t="s">
        <v>1027</v>
      </c>
      <c r="D39" s="720" t="s">
        <v>1028</v>
      </c>
      <c r="E39" s="720" t="s">
        <v>1029</v>
      </c>
      <c r="F39" s="720" t="s">
        <v>1030</v>
      </c>
      <c r="G39" s="694"/>
    </row>
    <row r="40" spans="2:7" ht="15" customHeight="1" x14ac:dyDescent="0.2">
      <c r="B40" s="223">
        <v>32</v>
      </c>
      <c r="C40" s="220" t="s">
        <v>1031</v>
      </c>
      <c r="D40" s="714" t="s">
        <v>1032</v>
      </c>
      <c r="E40" s="718" t="s">
        <v>998</v>
      </c>
      <c r="F40" s="718" t="s">
        <v>1033</v>
      </c>
      <c r="G40" s="704"/>
    </row>
    <row r="41" spans="2:7" ht="15" customHeight="1" x14ac:dyDescent="0.2">
      <c r="B41" s="106">
        <v>33</v>
      </c>
      <c r="C41" s="220" t="s">
        <v>1034</v>
      </c>
      <c r="D41" s="714" t="s">
        <v>1035</v>
      </c>
      <c r="E41" s="718" t="s">
        <v>998</v>
      </c>
      <c r="F41" s="718" t="s">
        <v>1036</v>
      </c>
      <c r="G41" s="704"/>
    </row>
    <row r="42" spans="2:7" ht="15" customHeight="1" x14ac:dyDescent="0.2">
      <c r="B42" s="106">
        <v>34</v>
      </c>
      <c r="C42" s="220" t="s">
        <v>1037</v>
      </c>
      <c r="D42" s="718" t="s">
        <v>998</v>
      </c>
      <c r="E42" s="718" t="s">
        <v>998</v>
      </c>
      <c r="F42" s="718" t="s">
        <v>1038</v>
      </c>
      <c r="G42" s="704"/>
    </row>
    <row r="43" spans="2:7" ht="15" customHeight="1" x14ac:dyDescent="0.2">
      <c r="B43" s="106">
        <v>35</v>
      </c>
      <c r="C43" s="220" t="s">
        <v>1039</v>
      </c>
      <c r="D43" s="716" t="s">
        <v>1040</v>
      </c>
      <c r="E43" s="716" t="s">
        <v>1041</v>
      </c>
      <c r="F43" s="716" t="s">
        <v>1042</v>
      </c>
      <c r="G43" s="695"/>
    </row>
    <row r="44" spans="2:7" ht="36" x14ac:dyDescent="0.2">
      <c r="B44" s="223">
        <v>36</v>
      </c>
      <c r="C44" s="220" t="s">
        <v>1043</v>
      </c>
      <c r="D44" s="716" t="s">
        <v>1044</v>
      </c>
      <c r="E44" s="716" t="s">
        <v>1009</v>
      </c>
      <c r="F44" s="716" t="s">
        <v>1009</v>
      </c>
      <c r="G44" s="695"/>
    </row>
    <row r="45" spans="2:7" ht="24" x14ac:dyDescent="0.2">
      <c r="B45" s="193">
        <v>37</v>
      </c>
      <c r="C45" s="194" t="s">
        <v>1045</v>
      </c>
      <c r="D45" s="716" t="s">
        <v>1046</v>
      </c>
      <c r="E45" s="716"/>
      <c r="F45" s="716"/>
      <c r="G45" s="695"/>
    </row>
    <row r="46" spans="2:7" ht="15" customHeight="1" thickBot="1" x14ac:dyDescent="0.25">
      <c r="B46" s="214" t="s">
        <v>1047</v>
      </c>
      <c r="C46" s="226" t="s">
        <v>1048</v>
      </c>
      <c r="D46" s="721" t="s">
        <v>1156</v>
      </c>
      <c r="E46" s="721" t="s">
        <v>1156</v>
      </c>
      <c r="F46" s="721" t="s">
        <v>1156</v>
      </c>
      <c r="G46" s="706"/>
    </row>
    <row r="47" spans="2:7" x14ac:dyDescent="0.2">
      <c r="B47" s="193"/>
      <c r="C47" s="194"/>
      <c r="D47" s="194"/>
      <c r="E47" s="194"/>
      <c r="F47" s="194"/>
      <c r="G47" s="225"/>
    </row>
    <row r="48" spans="2:7" x14ac:dyDescent="0.2">
      <c r="B48" s="106"/>
    </row>
    <row r="49" spans="2:2" x14ac:dyDescent="0.2">
      <c r="B49" s="106"/>
    </row>
  </sheetData>
  <mergeCells count="1">
    <mergeCell ref="B2:K2"/>
  </mergeCells>
  <hyperlinks>
    <hyperlink ref="F46" r:id="rId1" xr:uid="{6EB96D70-70F8-4D60-B250-3F0B27C8DC03}"/>
    <hyperlink ref="E46" r:id="rId2" xr:uid="{DDF54C41-CCFF-4760-9A47-E03F38D8CB16}"/>
    <hyperlink ref="D46" r:id="rId3" xr:uid="{6D0D6A40-2E3A-42A7-9569-FB0D0D3CBA16}"/>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5BDFA779-A07D-4749-8C8E-7FAB1E47AC27}">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55</vt:i4>
      </vt:variant>
    </vt:vector>
  </HeadingPairs>
  <TitlesOfParts>
    <vt:vector size="55" baseType="lpstr">
      <vt:lpstr>Index</vt:lpstr>
      <vt:lpstr>EU OV1</vt:lpstr>
      <vt:lpstr>EU KM1</vt:lpstr>
      <vt:lpstr>EU LI1</vt:lpstr>
      <vt:lpstr>EU LI2</vt:lpstr>
      <vt:lpstr>EU LI3</vt:lpstr>
      <vt:lpstr>EU PV1</vt:lpstr>
      <vt:lpstr>EU CC1</vt:lpstr>
      <vt:lpstr>EU CCA</vt:lpstr>
      <vt:lpstr>EU CCyB1</vt:lpstr>
      <vt:lpstr>EU CCyB2</vt:lpstr>
      <vt:lpstr>EU LR1 LRSum</vt:lpstr>
      <vt:lpstr>EU LR2 LRCom</vt:lpstr>
      <vt:lpstr>EU LR3 LRSpl</vt:lpstr>
      <vt:lpstr>EU LIQ1</vt:lpstr>
      <vt:lpstr>EU LIQB</vt:lpstr>
      <vt:lpstr>EU LIQ2</vt:lpstr>
      <vt:lpstr>EU CRA</vt:lpstr>
      <vt:lpstr>EU CRB</vt:lpstr>
      <vt:lpstr>EU CR1</vt:lpstr>
      <vt:lpstr>EU CR1-A</vt:lpstr>
      <vt:lpstr>EU CQ1</vt:lpstr>
      <vt:lpstr>EU CQ3</vt:lpstr>
      <vt:lpstr>EU CR3</vt:lpstr>
      <vt:lpstr>EU CR4</vt:lpstr>
      <vt:lpstr>EU CR5</vt:lpstr>
      <vt:lpstr>EU CR6</vt:lpstr>
      <vt:lpstr>EU CR6-A</vt:lpstr>
      <vt:lpstr>EU CR7</vt:lpstr>
      <vt:lpstr>EU CR7-A</vt:lpstr>
      <vt:lpstr>EU CR8</vt:lpstr>
      <vt:lpstr>EU CR9</vt:lpstr>
      <vt:lpstr>EU CCRA</vt:lpstr>
      <vt:lpstr>EU CCR1</vt:lpstr>
      <vt:lpstr>EU CCR2</vt:lpstr>
      <vt:lpstr>EU CCR3</vt:lpstr>
      <vt:lpstr>EU CCR4</vt:lpstr>
      <vt:lpstr>EU CCR5</vt:lpstr>
      <vt:lpstr>EU CCR8</vt:lpstr>
      <vt:lpstr>EU MR1</vt:lpstr>
      <vt:lpstr>EU OR1</vt:lpstr>
      <vt:lpstr>EU AE1</vt:lpstr>
      <vt:lpstr>EU AE2</vt:lpstr>
      <vt:lpstr>EU AE3</vt:lpstr>
      <vt:lpstr>EU AE4</vt:lpstr>
      <vt:lpstr>EU IRRBB1</vt:lpstr>
      <vt:lpstr>ESG template 1</vt:lpstr>
      <vt:lpstr>ESG template 2</vt:lpstr>
      <vt:lpstr>ESG template 3</vt:lpstr>
      <vt:lpstr>ESG template 4</vt:lpstr>
      <vt:lpstr>ESG template 5</vt:lpstr>
      <vt:lpstr>ESG template 6</vt:lpstr>
      <vt:lpstr>ESG Template 7</vt:lpstr>
      <vt:lpstr>ESG Template 8</vt:lpstr>
      <vt:lpstr>ESG template 10</vt:lpstr>
    </vt:vector>
  </TitlesOfParts>
  <Company>Bankdata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gunda</dc:creator>
  <cp:lastModifiedBy>Anders Beyer</cp:lastModifiedBy>
  <cp:lastPrinted>2024-02-15T11:48:50Z</cp:lastPrinted>
  <dcterms:created xsi:type="dcterms:W3CDTF">2018-02-08T09:24:03Z</dcterms:created>
  <dcterms:modified xsi:type="dcterms:W3CDTF">2024-02-26T12:53:38Z</dcterms:modified>
</cp:coreProperties>
</file>