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Områder\Økonomi\Økonomi og Risiko\Søjle III oplysningsforpligtelser\2020\Til offentliggørelse\"/>
    </mc:Choice>
  </mc:AlternateContent>
  <bookViews>
    <workbookView xWindow="0" yWindow="0" windowWidth="28800" windowHeight="11535"/>
  </bookViews>
  <sheets>
    <sheet name="Index" sheetId="2" r:id="rId1"/>
    <sheet name="1" sheetId="5" r:id="rId2"/>
    <sheet name="2" sheetId="10" r:id="rId3"/>
    <sheet name="3" sheetId="11" r:id="rId4"/>
    <sheet name="4" sheetId="12" r:id="rId5"/>
    <sheet name="5" sheetId="13" r:id="rId6"/>
    <sheet name="6" sheetId="14" r:id="rId7"/>
    <sheet name="7" sheetId="15" r:id="rId8"/>
    <sheet name="8" sheetId="16" r:id="rId9"/>
    <sheet name="9" sheetId="17" r:id="rId10"/>
    <sheet name="10" sheetId="19" r:id="rId11"/>
    <sheet name="11" sheetId="20" r:id="rId12"/>
    <sheet name="12" sheetId="21" r:id="rId13"/>
    <sheet name="13" sheetId="38" r:id="rId14"/>
    <sheet name="14" sheetId="22" r:id="rId15"/>
    <sheet name="15" sheetId="23" r:id="rId16"/>
    <sheet name="16" sheetId="24" r:id="rId17"/>
    <sheet name="17" sheetId="25" r:id="rId18"/>
    <sheet name="18" sheetId="18" r:id="rId19"/>
    <sheet name="19" sheetId="26" r:id="rId20"/>
    <sheet name="20" sheetId="27" r:id="rId21"/>
    <sheet name="21" sheetId="28" r:id="rId2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3" l="1"/>
  <c r="I4" i="23"/>
  <c r="I10" i="10" l="1"/>
  <c r="H10" i="10"/>
  <c r="I15" i="10"/>
  <c r="H15" i="10"/>
  <c r="F15" i="10"/>
  <c r="I19" i="10"/>
  <c r="D15" i="10"/>
  <c r="D11" i="10"/>
  <c r="D10" i="10"/>
  <c r="D19" i="10" s="1"/>
  <c r="D5" i="5" l="1"/>
  <c r="J41" i="10" l="1"/>
  <c r="D5" i="12" l="1"/>
  <c r="E5" i="12"/>
  <c r="F11" i="10" l="1"/>
  <c r="E15" i="10"/>
  <c r="E11" i="10"/>
  <c r="E10" i="10" l="1"/>
  <c r="F10" i="10"/>
  <c r="O11" i="25"/>
  <c r="D9" i="24" l="1"/>
  <c r="G7" i="27" l="1"/>
  <c r="E18" i="11" l="1"/>
  <c r="D12" i="15" l="1"/>
  <c r="J6" i="12"/>
  <c r="E39" i="10"/>
  <c r="E19" i="10"/>
  <c r="F23" i="5"/>
  <c r="E23" i="5"/>
  <c r="F27" i="5"/>
  <c r="F10" i="5"/>
  <c r="F5" i="5"/>
  <c r="E10" i="5"/>
  <c r="E5" i="5"/>
  <c r="P6" i="25"/>
  <c r="P12" i="25"/>
  <c r="P15" i="25" s="1"/>
  <c r="O12" i="25"/>
  <c r="O10" i="25"/>
  <c r="D23" i="38"/>
  <c r="E20" i="38"/>
  <c r="E19" i="38"/>
  <c r="E17" i="38"/>
  <c r="E16" i="38"/>
  <c r="E9" i="38"/>
  <c r="E7" i="38"/>
  <c r="E14" i="28"/>
  <c r="D14" i="28"/>
  <c r="D7" i="27"/>
  <c r="E7" i="26"/>
  <c r="F7" i="26"/>
  <c r="G7" i="26"/>
  <c r="H7" i="26"/>
  <c r="D7" i="26"/>
  <c r="F13" i="18"/>
  <c r="D25" i="18"/>
  <c r="I25" i="18"/>
  <c r="F25" i="18"/>
  <c r="I13" i="18"/>
  <c r="D13" i="18"/>
  <c r="K15" i="25"/>
  <c r="I15" i="25"/>
  <c r="H15" i="25"/>
  <c r="D15" i="25"/>
  <c r="O6" i="25"/>
  <c r="E9" i="24"/>
  <c r="E12" i="22"/>
  <c r="D12" i="22"/>
  <c r="O50" i="21"/>
  <c r="N49" i="21"/>
  <c r="L49" i="21"/>
  <c r="I49" i="21"/>
  <c r="G49" i="21"/>
  <c r="E49" i="21"/>
  <c r="D49" i="21"/>
  <c r="N37" i="21"/>
  <c r="L37" i="21"/>
  <c r="I37" i="21"/>
  <c r="G37" i="21"/>
  <c r="E37" i="21"/>
  <c r="D37" i="21"/>
  <c r="N25" i="21"/>
  <c r="L25" i="21"/>
  <c r="I25" i="21"/>
  <c r="G25" i="21"/>
  <c r="E25" i="21"/>
  <c r="D25" i="21"/>
  <c r="N13" i="21"/>
  <c r="L13" i="21"/>
  <c r="I13" i="21"/>
  <c r="G13" i="21"/>
  <c r="E13" i="21"/>
  <c r="D13" i="21"/>
  <c r="T6" i="20"/>
  <c r="T10" i="20"/>
  <c r="T11" i="20"/>
  <c r="T12" i="20"/>
  <c r="T14" i="20"/>
  <c r="T19" i="20"/>
  <c r="T20" i="20"/>
  <c r="E21" i="20"/>
  <c r="F21" i="20"/>
  <c r="G21" i="20"/>
  <c r="I21" i="20"/>
  <c r="K21" i="20"/>
  <c r="T5" i="20"/>
  <c r="H21" i="20"/>
  <c r="J21" i="20"/>
  <c r="L21" i="20"/>
  <c r="M21" i="20"/>
  <c r="N21" i="20"/>
  <c r="O21" i="20"/>
  <c r="P21" i="20"/>
  <c r="Q21" i="20"/>
  <c r="R21" i="20"/>
  <c r="S21" i="20"/>
  <c r="U21" i="20"/>
  <c r="D21" i="20"/>
  <c r="E21" i="19"/>
  <c r="G21" i="19"/>
  <c r="H21" i="19"/>
  <c r="I21" i="19"/>
  <c r="J21" i="19"/>
  <c r="D21" i="19"/>
  <c r="F6" i="17"/>
  <c r="G6" i="17"/>
  <c r="H6" i="17"/>
  <c r="E6" i="17"/>
  <c r="D9" i="16"/>
  <c r="E12" i="15"/>
  <c r="J17" i="10"/>
  <c r="J16" i="10"/>
  <c r="J15" i="10"/>
  <c r="J13" i="10"/>
  <c r="J12" i="10"/>
  <c r="J11" i="10"/>
  <c r="J10" i="10"/>
  <c r="J9" i="10"/>
  <c r="J7" i="10"/>
  <c r="F19" i="10"/>
  <c r="J19" i="10" s="1"/>
  <c r="G19" i="10"/>
  <c r="E7" i="13"/>
  <c r="F7" i="13"/>
  <c r="G7" i="13"/>
  <c r="H7" i="13"/>
  <c r="I7" i="13"/>
  <c r="D7" i="13"/>
  <c r="J10" i="12"/>
  <c r="J9" i="12"/>
  <c r="J8" i="12"/>
  <c r="J7" i="12"/>
  <c r="E11" i="12"/>
  <c r="F5" i="12"/>
  <c r="F11" i="12" s="1"/>
  <c r="G5" i="12"/>
  <c r="G11" i="12"/>
  <c r="H5" i="12"/>
  <c r="H11" i="12" s="1"/>
  <c r="I5" i="12"/>
  <c r="I11" i="12" s="1"/>
  <c r="D11" i="12"/>
  <c r="I18" i="11"/>
  <c r="H18" i="11"/>
  <c r="G18" i="11"/>
  <c r="F18" i="11"/>
  <c r="D18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5" i="11"/>
  <c r="G39" i="10"/>
  <c r="D39" i="10"/>
  <c r="J38" i="10"/>
  <c r="J37" i="10"/>
  <c r="J32" i="10"/>
  <c r="J29" i="10"/>
  <c r="H39" i="10"/>
  <c r="J28" i="10"/>
  <c r="J27" i="10"/>
  <c r="I39" i="10"/>
  <c r="F39" i="10"/>
  <c r="J26" i="10"/>
  <c r="J25" i="10"/>
  <c r="J21" i="10"/>
  <c r="J20" i="10"/>
  <c r="J43" i="10"/>
  <c r="H19" i="10"/>
  <c r="H40" i="10" s="1"/>
  <c r="G40" i="10"/>
  <c r="D40" i="10"/>
  <c r="E27" i="5"/>
  <c r="D27" i="5"/>
  <c r="D10" i="5"/>
  <c r="D23" i="5"/>
  <c r="F26" i="18" l="1"/>
  <c r="O15" i="25"/>
  <c r="J5" i="12"/>
  <c r="J11" i="12"/>
  <c r="J39" i="10"/>
  <c r="I40" i="10"/>
  <c r="F40" i="10"/>
  <c r="E40" i="10"/>
  <c r="I26" i="18"/>
  <c r="D26" i="18"/>
  <c r="E23" i="38"/>
  <c r="N50" i="21"/>
  <c r="L50" i="21"/>
  <c r="I50" i="21"/>
  <c r="G50" i="21"/>
  <c r="E50" i="21"/>
  <c r="D50" i="21"/>
  <c r="T21" i="20"/>
  <c r="F33" i="5"/>
  <c r="E33" i="5"/>
  <c r="D33" i="5"/>
  <c r="J18" i="11"/>
  <c r="J40" i="10" l="1"/>
</calcChain>
</file>

<file path=xl/sharedStrings.xml><?xml version="1.0" encoding="utf-8"?>
<sst xmlns="http://schemas.openxmlformats.org/spreadsheetml/2006/main" count="660" uniqueCount="367">
  <si>
    <t>Sydbank Group</t>
  </si>
  <si>
    <t>References on Pillar 3 disclosures</t>
  </si>
  <si>
    <t>Additional Pillar 3</t>
  </si>
  <si>
    <t>disclosure</t>
  </si>
  <si>
    <t>EU OV1 – Overview of RWAs</t>
  </si>
  <si>
    <t>EU CR1-A – Credit quality of exposures by exposure class and instrument</t>
  </si>
  <si>
    <t>EU CR1-C – Credit quality of exposures by geography</t>
  </si>
  <si>
    <t>EU CR1-B – Credit quality of exposures by industry or counterparty types</t>
  </si>
  <si>
    <t>EU CR1-D – Ageing of past-due exposures</t>
  </si>
  <si>
    <t>EU CR1-E – Non-performing and forborne exposures</t>
  </si>
  <si>
    <t>EU CR2-A – Changes in the stock of general and specific credit risk adjustments</t>
  </si>
  <si>
    <t>EU CR2-B – Changes in the stock of defaulted and impaired loans and debt securities</t>
  </si>
  <si>
    <t>EU CR3 – CRM techniques – Overview</t>
  </si>
  <si>
    <t>EU CR4 – Standardised approach – Credit risk exposure and CRM effects</t>
  </si>
  <si>
    <t>EU CR5 – Standardised approach</t>
  </si>
  <si>
    <t>EU CR6 – IRB approach – Credit risk exposures by exposure class and PD range</t>
  </si>
  <si>
    <t>EU CR8 – RWA flow statements of credit risk exposures under the IRB approach</t>
  </si>
  <si>
    <t>EU CCR1 – Analysis of CCR exposure by approach</t>
  </si>
  <si>
    <t>EU CCR2 – CVA capital charge</t>
  </si>
  <si>
    <t>EU CCR3 – Standardised approach – CCR exposures by regulatory portfolio and risk</t>
  </si>
  <si>
    <t>EU CCR4 – IRB approach – CCR exposures by portfolio and PD scale</t>
  </si>
  <si>
    <t>EU CCR5-A – Impact of netting and collateral held on exposure values</t>
  </si>
  <si>
    <t>EU CCR5-B – Composition of collateral for exposures to CCR</t>
  </si>
  <si>
    <t>EU MR1 – Market risk under the standardised approach</t>
  </si>
  <si>
    <t xml:space="preserve"> </t>
  </si>
  <si>
    <t>Sheet 1</t>
  </si>
  <si>
    <t>Others</t>
  </si>
  <si>
    <t>Total</t>
  </si>
  <si>
    <t>Sheet 2</t>
  </si>
  <si>
    <t>Credit risk (excluding CCR)</t>
  </si>
  <si>
    <t>CCR</t>
  </si>
  <si>
    <t>Settlement risk</t>
  </si>
  <si>
    <t>Securitisation exposures in the banking book (after the cap)</t>
  </si>
  <si>
    <t>Market risk</t>
  </si>
  <si>
    <t>Large exposures</t>
  </si>
  <si>
    <t>Operational risk</t>
  </si>
  <si>
    <t>Floor adjustment</t>
  </si>
  <si>
    <t>EU OV1 - Overview of RWAs</t>
  </si>
  <si>
    <t>RWAs</t>
  </si>
  <si>
    <t>Minimum capital requirements</t>
  </si>
  <si>
    <t>Of which the standardised approach</t>
  </si>
  <si>
    <t>Of which the foundation IRB (FIRB) approach</t>
  </si>
  <si>
    <t>Of which the advanced IRB (AIRB) approach</t>
  </si>
  <si>
    <t>Of which equity IRB under the simple risk-weighted approach or the IMA</t>
  </si>
  <si>
    <t>Of which mark to market</t>
  </si>
  <si>
    <t>Of which original exposure</t>
  </si>
  <si>
    <t>Of which internal model method (IMM)</t>
  </si>
  <si>
    <t>Of  which  risk  exposure  amount  for  contributions  to the default fund of a CCP</t>
  </si>
  <si>
    <t>Of which CVA</t>
  </si>
  <si>
    <t>Of which IRB approach</t>
  </si>
  <si>
    <t>Of which IRB supervisory formula approach (SFA)</t>
  </si>
  <si>
    <t>Of which internal assessment approach (IAA)</t>
  </si>
  <si>
    <t>Of which standardised approach</t>
  </si>
  <si>
    <t>Of which IMA</t>
  </si>
  <si>
    <t>Of which basic indicator approach</t>
  </si>
  <si>
    <t>Of which advanced measurement approach</t>
  </si>
  <si>
    <t>Amounts below the thresholds for deduction (subject to 250% risk weight)</t>
  </si>
  <si>
    <t>Sheet 4</t>
  </si>
  <si>
    <t>Central governments or central banks</t>
  </si>
  <si>
    <t>Institutions</t>
  </si>
  <si>
    <t>Corporates</t>
  </si>
  <si>
    <t>Of which: SMEs</t>
  </si>
  <si>
    <t>Retail</t>
  </si>
  <si>
    <t>SMEs</t>
  </si>
  <si>
    <t>Non-SMEs</t>
  </si>
  <si>
    <t>Other retail</t>
  </si>
  <si>
    <t>Equity</t>
  </si>
  <si>
    <t>Regional governments or local authorities</t>
  </si>
  <si>
    <t>Public sector entities</t>
  </si>
  <si>
    <t>Multilateral development banks</t>
  </si>
  <si>
    <t>International organisations</t>
  </si>
  <si>
    <t>Secured by mortgages on immovable property</t>
  </si>
  <si>
    <t>Exposures in default</t>
  </si>
  <si>
    <t>Items associated with particularly high risk</t>
  </si>
  <si>
    <t>Covered bonds</t>
  </si>
  <si>
    <t>Collective investments undertakings</t>
  </si>
  <si>
    <t>Equity exposures</t>
  </si>
  <si>
    <t>Other exposures</t>
  </si>
  <si>
    <t>Europe</t>
  </si>
  <si>
    <t>Denmark</t>
  </si>
  <si>
    <t>Germany</t>
  </si>
  <si>
    <t>Other countries Europe</t>
  </si>
  <si>
    <t>USA</t>
  </si>
  <si>
    <t>Sheet 5</t>
  </si>
  <si>
    <t>Claims on institutions and corporates with a short- term credit assessment</t>
  </si>
  <si>
    <t>Agriculture, hunting, forestry and fisheries</t>
  </si>
  <si>
    <t>Manufactoring and extraction of raw materials</t>
  </si>
  <si>
    <t>Energy supply etc.</t>
  </si>
  <si>
    <t>Building and construction</t>
  </si>
  <si>
    <t>Trade</t>
  </si>
  <si>
    <t>Transportation, hotels and restaurants</t>
  </si>
  <si>
    <t>Information and communication</t>
  </si>
  <si>
    <t>Finance and insurance</t>
  </si>
  <si>
    <t>Real property</t>
  </si>
  <si>
    <t>Other corporate lending</t>
  </si>
  <si>
    <t>Retail clients</t>
  </si>
  <si>
    <t>Public authorities</t>
  </si>
  <si>
    <t>Credit institutions</t>
  </si>
  <si>
    <t>Sheet 6</t>
  </si>
  <si>
    <t>Sheet 7</t>
  </si>
  <si>
    <t>EU CR1-A - Credit quality of exposures by exposure class and instrument</t>
  </si>
  <si>
    <t>Gross carrying values of</t>
  </si>
  <si>
    <t>Specific credit risk adjustment</t>
  </si>
  <si>
    <t>General credit risk adjustment</t>
  </si>
  <si>
    <t>Accumulated write-offs</t>
  </si>
  <si>
    <t>Credit risk adjustment charges of the period</t>
  </si>
  <si>
    <t>Net values</t>
  </si>
  <si>
    <t>Defaulted exposures</t>
  </si>
  <si>
    <t>Non-defaulted exposures</t>
  </si>
  <si>
    <t>EU CR1-B - Credit quality of exposures by industry or counterparty types</t>
  </si>
  <si>
    <t>Sheet 8</t>
  </si>
  <si>
    <t>Sheet 9</t>
  </si>
  <si>
    <t>EU CR1-C - Credit quality of exposures by geography</t>
  </si>
  <si>
    <t>Sheet 10</t>
  </si>
  <si>
    <t>EU CR1-D - Ageing of past-due exposures</t>
  </si>
  <si>
    <t>Loans</t>
  </si>
  <si>
    <t>Debt securities</t>
  </si>
  <si>
    <t>Total exposures</t>
  </si>
  <si>
    <t>Gross carrying values</t>
  </si>
  <si>
    <t>&lt;= 30 days</t>
  </si>
  <si>
    <t>&gt; 30 days &lt;= 60 days</t>
  </si>
  <si>
    <t>&gt; 60 days &lt;= 90 days</t>
  </si>
  <si>
    <t>&gt; 90 days &lt;= 180 days</t>
  </si>
  <si>
    <t>&gt;180 days &lt;= 1 year</t>
  </si>
  <si>
    <t>&gt; 1 year</t>
  </si>
  <si>
    <t>Sheet 11</t>
  </si>
  <si>
    <t>EU CR1-E - Non-perforing and forborne exposures</t>
  </si>
  <si>
    <t>On performing exposures</t>
  </si>
  <si>
    <t>On non-performing exposures</t>
  </si>
  <si>
    <t>Of which defaulted</t>
  </si>
  <si>
    <t>Of which impaired</t>
  </si>
  <si>
    <t>Loans and advances</t>
  </si>
  <si>
    <t>Off-balance-sheet exposures</t>
  </si>
  <si>
    <r>
      <rPr>
        <b/>
        <i/>
        <sz val="9"/>
        <rFont val="HelveticaNeueLT Pro 55 Roman"/>
        <family val="2"/>
      </rPr>
      <t>Total standardised approach</t>
    </r>
  </si>
  <si>
    <r>
      <rPr>
        <b/>
        <i/>
        <sz val="9"/>
        <rFont val="HelveticaNeueLT Pro 55 Roman"/>
        <family val="2"/>
      </rPr>
      <t>Total</t>
    </r>
  </si>
  <si>
    <t>Of which: Loans</t>
  </si>
  <si>
    <t>Of which: Debt securities</t>
  </si>
  <si>
    <t>Of which: Off- balance-sheet exposures</t>
  </si>
  <si>
    <t>Sheet 12</t>
  </si>
  <si>
    <t>EU CR2-A - Changes in the stock of general and specifik credit risk adjustments</t>
  </si>
  <si>
    <t>Accumulated specifik credit risk adjustment</t>
  </si>
  <si>
    <t>Accumulated general credit risk adjustment</t>
  </si>
  <si>
    <t>Closing balance</t>
  </si>
  <si>
    <t>Opening balance</t>
  </si>
  <si>
    <t>Increases  due  to  amounts  set  aside  for estimated loan losses during the period</t>
  </si>
  <si>
    <t>Decreases  due  to  amounts  reversed  for estimated loan losses during the period</t>
  </si>
  <si>
    <t>Decreases  due  to  amounts  taken  against accumulated credit risk adjustments</t>
  </si>
  <si>
    <t>Transfers between credit risk adjustments</t>
  </si>
  <si>
    <t>Impact of exchange rate differences</t>
  </si>
  <si>
    <t>Other adjustments</t>
  </si>
  <si>
    <t>Recoveries   on   credit   risk   adjustments recorded directly to the statement of profit or loss</t>
  </si>
  <si>
    <t>Specific   credit   risk   adjustments   directly recorded to the statement of profit or loss</t>
  </si>
  <si>
    <t>Sheet 13</t>
  </si>
  <si>
    <t>EU CR2-B - Changes in the stock of defaulted and ipaired loans and debt securities</t>
  </si>
  <si>
    <t>Loans and debt securities that have defaulted or impaired since the last reporting period</t>
  </si>
  <si>
    <t>Returned to non-defaulted status</t>
  </si>
  <si>
    <t>Amounts written off</t>
  </si>
  <si>
    <t>Other changes</t>
  </si>
  <si>
    <t>Gross carrying value defaulted exposures</t>
  </si>
  <si>
    <r>
      <rPr>
        <i/>
        <sz val="9"/>
        <rFont val="HelveticaNeueLT Pro 55 Roman"/>
        <family val="2"/>
      </rPr>
      <t>Of which: Specialised lending</t>
    </r>
  </si>
  <si>
    <r>
      <rPr>
        <i/>
        <sz val="9"/>
        <rFont val="HelveticaNeueLT Pro 55 Roman"/>
        <family val="2"/>
      </rPr>
      <t>Secured by real estate property</t>
    </r>
  </si>
  <si>
    <r>
      <rPr>
        <i/>
        <sz val="9"/>
        <rFont val="HelveticaNeueLT Pro 55 Roman"/>
        <family val="2"/>
      </rPr>
      <t>Qualifying revolving</t>
    </r>
  </si>
  <si>
    <r>
      <rPr>
        <b/>
        <sz val="9"/>
        <rFont val="HelveticaNeueLT Pro 55 Roman"/>
        <family val="2"/>
      </rPr>
      <t>Total IRB approach</t>
    </r>
  </si>
  <si>
    <t>Sheet 14</t>
  </si>
  <si>
    <t>EU CR3 - CRM techniques - Overview</t>
  </si>
  <si>
    <t>Total loans</t>
  </si>
  <si>
    <t>Total debt securities</t>
  </si>
  <si>
    <r>
      <rPr>
        <sz val="10"/>
        <color theme="0"/>
        <rFont val="Segoe UI"/>
        <family val="2"/>
      </rPr>
      <t>Exposures unsecured – Carrying amount</t>
    </r>
  </si>
  <si>
    <r>
      <rPr>
        <sz val="10"/>
        <color theme="0"/>
        <rFont val="Segoe UI"/>
        <family val="2"/>
      </rPr>
      <t>Exposures  secured – Carrying amount</t>
    </r>
  </si>
  <si>
    <r>
      <rPr>
        <sz val="10"/>
        <color theme="0"/>
        <rFont val="Segoe UI"/>
        <family val="2"/>
      </rPr>
      <t>Exposures secured by collateral</t>
    </r>
  </si>
  <si>
    <r>
      <rPr>
        <sz val="10"/>
        <color theme="0"/>
        <rFont val="Segoe UI"/>
        <family val="2"/>
      </rPr>
      <t>Exposures secured by financial guarantees</t>
    </r>
  </si>
  <si>
    <r>
      <rPr>
        <sz val="10"/>
        <color theme="0"/>
        <rFont val="Segoe UI"/>
        <family val="2"/>
      </rPr>
      <t>Exposures secured by credit derivatives</t>
    </r>
  </si>
  <si>
    <t>Sheet 15</t>
  </si>
  <si>
    <t>EU CR4 - Standardised approach - Credit risk exposure and CRM effects</t>
  </si>
  <si>
    <t>Exposures before CCF and CRM</t>
  </si>
  <si>
    <t>Exposures post CCF and CRM</t>
  </si>
  <si>
    <t>RWAs and RWA density</t>
  </si>
  <si>
    <t>Exposure classes</t>
  </si>
  <si>
    <t>On-balance-sheet-amount</t>
  </si>
  <si>
    <t>Off-balance-sheet amount</t>
  </si>
  <si>
    <t>Regional government or local authorities</t>
  </si>
  <si>
    <t>Exposures associated with particularly high risk</t>
  </si>
  <si>
    <t>Institutions and corporates with a short-term credit assessment</t>
  </si>
  <si>
    <t>Collective investment undertakings</t>
  </si>
  <si>
    <t>Other items</t>
  </si>
  <si>
    <t>Sheet 16</t>
  </si>
  <si>
    <t>Risk weight</t>
  </si>
  <si>
    <t>Of which unrated</t>
  </si>
  <si>
    <t>Deducted</t>
  </si>
  <si>
    <t>Sheet 17</t>
  </si>
  <si>
    <t>EU CR6 - IRB approach - Credit risk exposures by exposure class and PD range</t>
  </si>
  <si>
    <t>Retail mortgage</t>
  </si>
  <si>
    <t>PD scale</t>
  </si>
  <si>
    <t>Original on-balance-sheet gross exposures</t>
  </si>
  <si>
    <t>Value adjustments and provisions</t>
  </si>
  <si>
    <r>
      <rPr>
        <sz val="10"/>
        <color theme="0"/>
        <rFont val="Segoe UI"/>
        <family val="2"/>
      </rPr>
      <t>Off- balance- sheet exposures pre-CCF</t>
    </r>
  </si>
  <si>
    <r>
      <rPr>
        <sz val="10"/>
        <color theme="0"/>
        <rFont val="Segoe UI"/>
        <family val="2"/>
      </rPr>
      <t>Average CCF</t>
    </r>
  </si>
  <si>
    <r>
      <rPr>
        <sz val="10"/>
        <color theme="0"/>
        <rFont val="Segoe UI"/>
        <family val="2"/>
      </rPr>
      <t>Average PD</t>
    </r>
  </si>
  <si>
    <r>
      <rPr>
        <sz val="10"/>
        <color theme="0"/>
        <rFont val="Segoe UI"/>
        <family val="2"/>
      </rPr>
      <t>Number of obligors</t>
    </r>
  </si>
  <si>
    <r>
      <rPr>
        <sz val="10"/>
        <color theme="0"/>
        <rFont val="Segoe UI"/>
        <family val="2"/>
      </rPr>
      <t>Average LGD</t>
    </r>
  </si>
  <si>
    <r>
      <rPr>
        <sz val="10"/>
        <color theme="0"/>
        <rFont val="Segoe UI"/>
        <family val="2"/>
      </rPr>
      <t>Average maturity</t>
    </r>
  </si>
  <si>
    <r>
      <rPr>
        <sz val="10"/>
        <color theme="0"/>
        <rFont val="Segoe UI"/>
        <family val="2"/>
      </rPr>
      <t>RWAs</t>
    </r>
  </si>
  <si>
    <r>
      <rPr>
        <sz val="10"/>
        <color theme="0"/>
        <rFont val="Segoe UI"/>
        <family val="2"/>
      </rPr>
      <t>RWA
density</t>
    </r>
  </si>
  <si>
    <r>
      <rPr>
        <sz val="10"/>
        <color theme="0"/>
        <rFont val="Segoe UI"/>
        <family val="2"/>
      </rPr>
      <t>EL</t>
    </r>
  </si>
  <si>
    <t>EAD post CRM and post CCF</t>
  </si>
  <si>
    <t>Subtotal</t>
  </si>
  <si>
    <t>0.00 to &lt;0.15</t>
  </si>
  <si>
    <t>0.15 to &lt;0.25</t>
  </si>
  <si>
    <t>0.25 to &lt;0.50</t>
  </si>
  <si>
    <t>0.50 to &lt;0.75</t>
  </si>
  <si>
    <t>0.75 to &lt;2.50</t>
  </si>
  <si>
    <t>2.50 to &lt;10.00</t>
  </si>
  <si>
    <t>10.00 to &lt;100.00</t>
  </si>
  <si>
    <t>100.00 (Default)</t>
  </si>
  <si>
    <t>Retail other</t>
  </si>
  <si>
    <t>Corporate SME</t>
  </si>
  <si>
    <t>Corporate non SME</t>
  </si>
  <si>
    <t>Average maturity (years)</t>
  </si>
  <si>
    <t>Total (all portfolios)</t>
  </si>
  <si>
    <t>Sheet 18</t>
  </si>
  <si>
    <t>EU CR8 - RWA flow statements of credit risk exposures under the IRB approach</t>
  </si>
  <si>
    <t>RWAs as at the end of the previous reporting period</t>
  </si>
  <si>
    <t>Asset size</t>
  </si>
  <si>
    <t>Asset quality</t>
  </si>
  <si>
    <t>Model updates</t>
  </si>
  <si>
    <t>Methodology and policy</t>
  </si>
  <si>
    <t>Acquisitions and disposals</t>
  </si>
  <si>
    <t>Foreign exchange movements</t>
  </si>
  <si>
    <t>Other</t>
  </si>
  <si>
    <t>RWAs as at the end of the reporting period</t>
  </si>
  <si>
    <t>RWA amounts</t>
  </si>
  <si>
    <t>Capital requirements</t>
  </si>
  <si>
    <t>Sheet 19</t>
  </si>
  <si>
    <t>EU CCR1 - Analysis of CCR exposure by approach</t>
  </si>
  <si>
    <t>Mark to market</t>
  </si>
  <si>
    <t>Original exposure</t>
  </si>
  <si>
    <t>Standardised approach</t>
  </si>
  <si>
    <t>IMM (for derivatives and SFTs)</t>
  </si>
  <si>
    <t>Of which securities financing transactions</t>
  </si>
  <si>
    <t>Of which derivatives and long settlement transactions</t>
  </si>
  <si>
    <t>Of which from contractual cross- product netting</t>
  </si>
  <si>
    <t>Financial collateral simple method (for SFTs)</t>
  </si>
  <si>
    <t>Financial collateral comprehensive method (for SFTs)</t>
  </si>
  <si>
    <t>VaR for SFTs</t>
  </si>
  <si>
    <t>Notional</t>
  </si>
  <si>
    <t>Potential future credit exposure</t>
  </si>
  <si>
    <t>EEPE</t>
  </si>
  <si>
    <t>Multiplier</t>
  </si>
  <si>
    <t>EAD post CRM</t>
  </si>
  <si>
    <t>Sheet 20</t>
  </si>
  <si>
    <t>EU CCR2 - CVA capital charge</t>
  </si>
  <si>
    <t>Replacement cost/ current market value</t>
  </si>
  <si>
    <t>Exposure value</t>
  </si>
  <si>
    <t>Total portfolios subject to the advanced method</t>
  </si>
  <si>
    <t>(i) VaR component (including the 3× multiplier)</t>
  </si>
  <si>
    <t>(ii) SVaR component (including the 3× multiplier)</t>
  </si>
  <si>
    <t>All portfolios subject to the standardised method</t>
  </si>
  <si>
    <t>Based on the original exposure method</t>
  </si>
  <si>
    <t>Total subject to the CVA capital charge</t>
  </si>
  <si>
    <t>EU4</t>
  </si>
  <si>
    <t>Sheet 21</t>
  </si>
  <si>
    <t>EU CCR3 - Standardised approach - CCR exposures by regulatory portfolio risk</t>
  </si>
  <si>
    <t>Corporate</t>
  </si>
  <si>
    <t>EU CCR4 - IRB approach - CCR exposures by portfolio and PD scale</t>
  </si>
  <si>
    <r>
      <rPr>
        <sz val="9"/>
        <color theme="0"/>
        <rFont val="Segoe UI"/>
        <family val="2"/>
      </rPr>
      <t>Gross positive fair value or net carrying amount</t>
    </r>
  </si>
  <si>
    <r>
      <rPr>
        <sz val="9"/>
        <color theme="0"/>
        <rFont val="Segoe UI"/>
        <family val="2"/>
      </rPr>
      <t>Netting benefits</t>
    </r>
  </si>
  <si>
    <r>
      <rPr>
        <sz val="9"/>
        <color theme="0"/>
        <rFont val="Segoe UI"/>
        <family val="2"/>
      </rPr>
      <t>Netted current credit exposure</t>
    </r>
  </si>
  <si>
    <r>
      <rPr>
        <sz val="9"/>
        <color theme="0"/>
        <rFont val="Segoe UI"/>
        <family val="2"/>
      </rPr>
      <t>Collateral held</t>
    </r>
  </si>
  <si>
    <r>
      <rPr>
        <sz val="9"/>
        <color theme="0"/>
        <rFont val="Segoe UI"/>
        <family val="2"/>
      </rPr>
      <t>Net credit exposure</t>
    </r>
  </si>
  <si>
    <t xml:space="preserve">Total </t>
  </si>
  <si>
    <t>Derivatives</t>
  </si>
  <si>
    <t>SFTs</t>
  </si>
  <si>
    <t>Cross-product netting</t>
  </si>
  <si>
    <t>EU CCR5-A - Impact of netting and collateral held on exposure value</t>
  </si>
  <si>
    <t>EU CCR5-B - Composition of collateral for exposures to CCR</t>
  </si>
  <si>
    <t>Segregated</t>
  </si>
  <si>
    <t>Unsegregated</t>
  </si>
  <si>
    <t>Fair value of collateral received</t>
  </si>
  <si>
    <t>Fair value of collateral posted</t>
  </si>
  <si>
    <t>Fair value of posted collateral</t>
  </si>
  <si>
    <t>Collateral used in derivative transactions</t>
  </si>
  <si>
    <t>Collateral used in SFTs</t>
  </si>
  <si>
    <t>EU MR1 - Market risk under the standardised approach</t>
  </si>
  <si>
    <t>Outright products</t>
  </si>
  <si>
    <t>Interest rate risk (general and specific)</t>
  </si>
  <si>
    <t>Equity risk (general and specific)</t>
  </si>
  <si>
    <t>Foreign exchange risk</t>
  </si>
  <si>
    <t>Commodity risk</t>
  </si>
  <si>
    <t>Options</t>
  </si>
  <si>
    <t>Simplified approach</t>
  </si>
  <si>
    <t>Delta-plus method</t>
  </si>
  <si>
    <t>Scenario approach</t>
  </si>
  <si>
    <t>Securitisation (specific risk)</t>
  </si>
  <si>
    <t>Business combinations, including acquisitions and disposals of subsidiaries</t>
  </si>
  <si>
    <t>ratings are being mapped to credit quality steps, based on instruction from EBA and according to the CRR, for the determination of risk weights.</t>
  </si>
  <si>
    <t>Note: Sydbank uses external ratings from Standard &amp; Poor's when calculating the own funds requirement for the credit risk on central governments and institutions. The external</t>
  </si>
  <si>
    <t>Cash</t>
  </si>
  <si>
    <t>RWA density</t>
  </si>
  <si>
    <t>EU CR7 - IRB approach - Effect on the RWAs of credit derivatives used as CRM techniques</t>
  </si>
  <si>
    <t>Exposures under FIRB</t>
  </si>
  <si>
    <t>Central governments and central banks</t>
  </si>
  <si>
    <t>Corporates – SMEs</t>
  </si>
  <si>
    <t>Corporates – Specialised lending</t>
  </si>
  <si>
    <t>Corporates – Other</t>
  </si>
  <si>
    <t>Exposures under AIRB</t>
  </si>
  <si>
    <t>Retail – Secured by real estate SMEs</t>
  </si>
  <si>
    <t>Retail – Secured by real estate non- SMEs</t>
  </si>
  <si>
    <t>Retail – Qualifying revolving</t>
  </si>
  <si>
    <t>Retail – Other SMEs</t>
  </si>
  <si>
    <t>Retail – Other non-SMEs</t>
  </si>
  <si>
    <t>Equity IRB</t>
  </si>
  <si>
    <t>Other non-credit obligation assets</t>
  </si>
  <si>
    <t>Pre-credit derivatives RWAs</t>
  </si>
  <si>
    <t>Actual RWAs</t>
  </si>
  <si>
    <t>EU CR7 - IRB approach - Effekt on the RWAs of credit derivatives used as CRM techniques</t>
  </si>
  <si>
    <t>Sheet 3</t>
  </si>
  <si>
    <t>Sweden</t>
  </si>
  <si>
    <t>EU CR5 - Standardised approach - Exposures post CCF and CRM</t>
  </si>
  <si>
    <t>30 June 2020</t>
  </si>
  <si>
    <t>31 March 2020</t>
  </si>
  <si>
    <t xml:space="preserve">At 30 June 2020 (DKK million) </t>
  </si>
  <si>
    <t>Gross carrying amount/nominal amount of exposures with forbearance measures</t>
  </si>
  <si>
    <t>Accumulated impairment, accumulated negative changes in fair value due to credit risk and provisions</t>
  </si>
  <si>
    <t>Collateral received and financial guarantees received on forborne exposures</t>
  </si>
  <si>
    <t>Performing forborne</t>
  </si>
  <si>
    <t>Non-performing forborne</t>
  </si>
  <si>
    <t>On performing forborne exposures</t>
  </si>
  <si>
    <t>On non-performing forborne exposures</t>
  </si>
  <si>
    <t>Of which collateral and financial guarantees received on non-performing exposures with forbearance measures</t>
  </si>
  <si>
    <t>Central banks</t>
  </si>
  <si>
    <t>General governments</t>
  </si>
  <si>
    <t>Other financial corporations</t>
  </si>
  <si>
    <t>Non-financial corporations</t>
  </si>
  <si>
    <t>Households</t>
  </si>
  <si>
    <t>Debt Securities</t>
  </si>
  <si>
    <t>Loan commitments given</t>
  </si>
  <si>
    <t>Gross carrying amount/nominal amount</t>
  </si>
  <si>
    <t>Performing exposures</t>
  </si>
  <si>
    <t>Non-performing exposures</t>
  </si>
  <si>
    <t>Not past due or past due ≤ 30 days</t>
  </si>
  <si>
    <t>Past due &gt; 30 days ≤ 90 days</t>
  </si>
  <si>
    <t>Unlikely to pay that are not past due or are past due ≤ 90 days</t>
  </si>
  <si>
    <t xml:space="preserve">Past due
&gt; 90 days
≤ 180 days
</t>
  </si>
  <si>
    <t xml:space="preserve">Past due
&gt; 180 days
≤ 1 year
</t>
  </si>
  <si>
    <t xml:space="preserve">Past due
&gt; 1 year ≤ 2 years
</t>
  </si>
  <si>
    <t xml:space="preserve">Past due
&gt; 2 years ≤ 5 years
</t>
  </si>
  <si>
    <t xml:space="preserve">Past due
&gt; 5 years ≤ 7 years
</t>
  </si>
  <si>
    <t>Past due &gt; 7 years</t>
  </si>
  <si>
    <t xml:space="preserve">      Of which SMEs</t>
  </si>
  <si>
    <t>Accumulated partial write-off</t>
  </si>
  <si>
    <t>Collateral and financial guarantees received</t>
  </si>
  <si>
    <t>Performing exposures – accumulated impairment and provisions</t>
  </si>
  <si>
    <t xml:space="preserve">Non-performing exposures – accumulated impairment, accumulated negative changes in fair value due to credit risk and provisions </t>
  </si>
  <si>
    <t>Of which stage 1</t>
  </si>
  <si>
    <t>Of which stage 2</t>
  </si>
  <si>
    <t>Of which stage 3</t>
  </si>
  <si>
    <t>Of which SMEs</t>
  </si>
  <si>
    <t xml:space="preserve">Collateral obtained by taking possession </t>
  </si>
  <si>
    <t>Value at initial recognition</t>
  </si>
  <si>
    <t>Accumulated negative changes</t>
  </si>
  <si>
    <t>Property, plant and equipment (PP&amp;E)</t>
  </si>
  <si>
    <t>Other than PP&amp;E</t>
  </si>
  <si>
    <t>Residential immovable property</t>
  </si>
  <si>
    <t>Commercial Immovable property</t>
  </si>
  <si>
    <t>Movable property (auto, shipping, etc.)</t>
  </si>
  <si>
    <t>Equity and debt instruments</t>
  </si>
  <si>
    <t xml:space="preserve">At 30 June 2020 (DKK million).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</si>
</sst>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_ * #,##0.000_ ;_ * \-#,##0.000_ ;_ * &quot;-&quot;??_ ;_ @_ "/>
    <numFmt numFmtId="167" formatCode="_ * #,##0.000000_ ;_ * \-#,##0.000000_ ;_ * &quot;-&quot;??_ ;_ @_ "/>
    <numFmt numFmtId="168" formatCode="_ * #,##0.000_ ;_ * \-#,##0.000_ ;_ * &quot;-&quot;???_ ;_ @_ "/>
    <numFmt numFmtId="169" formatCode="#,###,,&quot;&quot;;\ "/>
  </numFmts>
  <fonts count="35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HelveticaNeueLT Pro 55 Roman"/>
      <family val="2"/>
    </font>
    <font>
      <sz val="10"/>
      <color theme="1"/>
      <name val="HelveticaNeueLT Pro 55 Roman"/>
      <family val="2"/>
    </font>
    <font>
      <sz val="11"/>
      <name val="HelveticaNeueLT Pro 55 Roman"/>
      <family val="2"/>
    </font>
    <font>
      <sz val="12"/>
      <color theme="0"/>
      <name val="HelveticaNeueLT Pro 55 Roman"/>
      <family val="2"/>
    </font>
    <font>
      <u/>
      <sz val="10"/>
      <color theme="10"/>
      <name val="Arial"/>
      <family val="2"/>
    </font>
    <font>
      <sz val="14"/>
      <color theme="0"/>
      <name val="HelveticaNeueLT Pro 55 Roman"/>
      <family val="2"/>
    </font>
    <font>
      <b/>
      <sz val="9"/>
      <name val="HelveticaNeueLT Pro 55 Roman"/>
      <family val="2"/>
    </font>
    <font>
      <sz val="9"/>
      <name val="HelveticaNeueLT Pro 55 Roman"/>
      <family val="2"/>
    </font>
    <font>
      <b/>
      <sz val="10"/>
      <color theme="1"/>
      <name val="HelveticaNeueLT Pro 55 Roman"/>
      <family val="2"/>
    </font>
    <font>
      <b/>
      <sz val="9"/>
      <color rgb="FF000000"/>
      <name val="HelveticaNeueLT Pro 55 Roman"/>
      <family val="2"/>
    </font>
    <font>
      <sz val="9"/>
      <color rgb="FF000000"/>
      <name val="HelveticaNeueLT Pro 55 Roman"/>
      <family val="2"/>
    </font>
    <font>
      <i/>
      <sz val="9"/>
      <name val="HelveticaNeueLT Pro 55 Roman"/>
      <family val="2"/>
    </font>
    <font>
      <i/>
      <sz val="9"/>
      <color rgb="FF000000"/>
      <name val="HelveticaNeueLT Pro 55 Roman"/>
      <family val="2"/>
    </font>
    <font>
      <i/>
      <sz val="10"/>
      <color theme="1"/>
      <name val="HelveticaNeueLT Pro 55 Roman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name val="HelveticaNeueLT Pro 55 Roman"/>
      <family val="2"/>
    </font>
    <font>
      <sz val="9"/>
      <color theme="1"/>
      <name val="HelveticaNeueLT Pro 55 Roman"/>
      <family val="2"/>
    </font>
    <font>
      <sz val="9"/>
      <color theme="0"/>
      <name val="Segoe UI"/>
      <family val="2"/>
    </font>
    <font>
      <sz val="10"/>
      <name val="HelveticaNeueLT Pro 55 Roman"/>
      <family val="2"/>
    </font>
    <font>
      <b/>
      <i/>
      <sz val="9"/>
      <name val="HelveticaNeueLT Pro 55 Roman"/>
      <family val="2"/>
    </font>
    <font>
      <b/>
      <sz val="9"/>
      <color theme="1"/>
      <name val="HelveticaNeueLT Pro 55 Roman"/>
      <family val="2"/>
    </font>
    <font>
      <i/>
      <sz val="9"/>
      <color theme="1"/>
      <name val="HelveticaNeueLT Pro 55 Roman"/>
      <family val="2"/>
    </font>
    <font>
      <sz val="10"/>
      <color theme="0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 tint="-0.249977111117893"/>
      <name val="HelveticaNeueLT Pro 55 Roman"/>
      <family val="2"/>
    </font>
    <font>
      <sz val="10"/>
      <color theme="0" tint="-0.249977111117893"/>
      <name val="HelveticaNeueLT Pro 55 Roman"/>
      <family val="2"/>
    </font>
    <font>
      <sz val="11"/>
      <color rgb="FFFF0000"/>
      <name val="HelveticaNeueLT Pro 55 Roman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theme="2" tint="-0.49998474074526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1" fillId="0" borderId="0"/>
    <xf numFmtId="9" fontId="3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3">
    <xf numFmtId="0" fontId="0" fillId="0" borderId="0" xfId="0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/>
    <xf numFmtId="0" fontId="4" fillId="2" borderId="1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2" fillId="2" borderId="0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/>
    </xf>
    <xf numFmtId="0" fontId="8" fillId="3" borderId="0" xfId="0" applyFont="1" applyFill="1"/>
    <xf numFmtId="0" fontId="6" fillId="3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vertical="center"/>
    </xf>
    <xf numFmtId="1" fontId="13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1" fontId="13" fillId="2" borderId="0" xfId="0" applyNumberFormat="1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left" vertical="top" wrapText="1"/>
    </xf>
    <xf numFmtId="1" fontId="12" fillId="2" borderId="4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/>
    <xf numFmtId="1" fontId="13" fillId="2" borderId="0" xfId="0" applyNumberFormat="1" applyFont="1" applyFill="1" applyBorder="1" applyAlignment="1">
      <alignment horizontal="left" vertical="top" wrapText="1"/>
    </xf>
    <xf numFmtId="1" fontId="13" fillId="2" borderId="4" xfId="0" applyNumberFormat="1" applyFont="1" applyFill="1" applyBorder="1" applyAlignment="1">
      <alignment horizontal="left" vertical="top" wrapText="1"/>
    </xf>
    <xf numFmtId="1" fontId="13" fillId="2" borderId="5" xfId="0" applyNumberFormat="1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1" fontId="13" fillId="2" borderId="6" xfId="0" applyNumberFormat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1" fontId="15" fillId="2" borderId="0" xfId="0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top"/>
    </xf>
    <xf numFmtId="1" fontId="12" fillId="2" borderId="5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2" fillId="2" borderId="0" xfId="2" quotePrefix="1" applyFont="1" applyFill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horizontal="center" vertical="top" wrapText="1"/>
    </xf>
    <xf numFmtId="0" fontId="0" fillId="2" borderId="0" xfId="0" applyFill="1" applyBorder="1"/>
    <xf numFmtId="0" fontId="18" fillId="3" borderId="0" xfId="0" applyFont="1" applyFill="1" applyBorder="1" applyAlignment="1">
      <alignment horizontal="left" vertical="top" wrapText="1"/>
    </xf>
    <xf numFmtId="0" fontId="22" fillId="2" borderId="0" xfId="0" applyFont="1" applyFill="1" applyAlignment="1">
      <alignment horizontal="left"/>
    </xf>
    <xf numFmtId="164" fontId="4" fillId="2" borderId="0" xfId="1" applyNumberFormat="1" applyFont="1" applyFill="1"/>
    <xf numFmtId="0" fontId="16" fillId="2" borderId="0" xfId="0" applyFont="1" applyFill="1"/>
    <xf numFmtId="0" fontId="21" fillId="2" borderId="0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left" vertical="top" wrapText="1"/>
    </xf>
    <xf numFmtId="164" fontId="4" fillId="2" borderId="0" xfId="1" applyNumberFormat="1" applyFont="1" applyFill="1" applyBorder="1"/>
    <xf numFmtId="0" fontId="10" fillId="2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left" vertical="top" wrapText="1"/>
    </xf>
    <xf numFmtId="164" fontId="20" fillId="2" borderId="0" xfId="1" applyNumberFormat="1" applyFont="1" applyFill="1" applyBorder="1" applyAlignment="1">
      <alignment horizontal="left" vertical="top" wrapText="1"/>
    </xf>
    <xf numFmtId="164" fontId="24" fillId="2" borderId="4" xfId="1" applyNumberFormat="1" applyFont="1" applyFill="1" applyBorder="1" applyAlignment="1">
      <alignment horizontal="left" vertical="top" wrapText="1"/>
    </xf>
    <xf numFmtId="164" fontId="24" fillId="2" borderId="5" xfId="1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center" wrapText="1"/>
    </xf>
    <xf numFmtId="0" fontId="20" fillId="2" borderId="0" xfId="0" applyFont="1" applyFill="1" applyBorder="1"/>
    <xf numFmtId="164" fontId="20" fillId="2" borderId="0" xfId="1" applyNumberFormat="1" applyFont="1" applyFill="1" applyBorder="1"/>
    <xf numFmtId="0" fontId="24" fillId="2" borderId="5" xfId="0" applyFont="1" applyFill="1" applyBorder="1"/>
    <xf numFmtId="164" fontId="24" fillId="2" borderId="5" xfId="1" applyNumberFormat="1" applyFont="1" applyFill="1" applyBorder="1"/>
    <xf numFmtId="0" fontId="20" fillId="2" borderId="0" xfId="0" applyFont="1" applyFill="1"/>
    <xf numFmtId="0" fontId="3" fillId="3" borderId="3" xfId="0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top" wrapText="1"/>
    </xf>
    <xf numFmtId="0" fontId="26" fillId="3" borderId="0" xfId="0" applyFont="1" applyFill="1" applyBorder="1" applyAlignment="1">
      <alignment horizontal="center" vertical="top" wrapText="1"/>
    </xf>
    <xf numFmtId="0" fontId="26" fillId="3" borderId="0" xfId="0" applyFont="1" applyFill="1" applyBorder="1" applyAlignment="1">
      <alignment vertical="top" wrapText="1"/>
    </xf>
    <xf numFmtId="0" fontId="26" fillId="3" borderId="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164" fontId="10" fillId="2" borderId="0" xfId="1" applyNumberFormat="1" applyFont="1" applyFill="1" applyBorder="1" applyAlignment="1">
      <alignment horizontal="left" vertical="center" wrapText="1"/>
    </xf>
    <xf numFmtId="164" fontId="20" fillId="2" borderId="0" xfId="1" applyNumberFormat="1" applyFont="1" applyFill="1"/>
    <xf numFmtId="0" fontId="9" fillId="2" borderId="5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/>
    <xf numFmtId="164" fontId="20" fillId="2" borderId="1" xfId="1" applyNumberFormat="1" applyFont="1" applyFill="1" applyBorder="1"/>
    <xf numFmtId="0" fontId="25" fillId="2" borderId="0" xfId="0" applyFont="1" applyFill="1" applyAlignment="1">
      <alignment horizontal="center"/>
    </xf>
    <xf numFmtId="0" fontId="25" fillId="2" borderId="0" xfId="0" applyFont="1" applyFill="1"/>
    <xf numFmtId="164" fontId="25" fillId="2" borderId="0" xfId="1" applyNumberFormat="1" applyFont="1" applyFill="1"/>
    <xf numFmtId="0" fontId="25" fillId="2" borderId="1" xfId="0" applyFont="1" applyFill="1" applyBorder="1" applyAlignment="1">
      <alignment horizontal="center"/>
    </xf>
    <xf numFmtId="0" fontId="25" fillId="2" borderId="1" xfId="0" applyFont="1" applyFill="1" applyBorder="1"/>
    <xf numFmtId="164" fontId="25" fillId="2" borderId="1" xfId="1" applyNumberFormat="1" applyFont="1" applyFill="1" applyBorder="1"/>
    <xf numFmtId="0" fontId="3" fillId="3" borderId="3" xfId="0" applyFont="1" applyFill="1" applyBorder="1" applyAlignment="1">
      <alignment horizontal="center" vertical="top" wrapText="1"/>
    </xf>
    <xf numFmtId="0" fontId="11" fillId="2" borderId="0" xfId="0" applyFont="1" applyFill="1" applyBorder="1"/>
    <xf numFmtId="164" fontId="24" fillId="2" borderId="0" xfId="1" applyNumberFormat="1" applyFont="1" applyFill="1" applyBorder="1"/>
    <xf numFmtId="0" fontId="24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164" fontId="20" fillId="2" borderId="2" xfId="1" applyNumberFormat="1" applyFont="1" applyFill="1" applyBorder="1"/>
    <xf numFmtId="0" fontId="20" fillId="2" borderId="2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164" fontId="20" fillId="2" borderId="5" xfId="1" applyNumberFormat="1" applyFont="1" applyFill="1" applyBorder="1"/>
    <xf numFmtId="164" fontId="4" fillId="2" borderId="5" xfId="1" applyNumberFormat="1" applyFont="1" applyFill="1" applyBorder="1"/>
    <xf numFmtId="0" fontId="24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 wrapText="1"/>
    </xf>
    <xf numFmtId="0" fontId="24" fillId="2" borderId="5" xfId="0" applyFont="1" applyFill="1" applyBorder="1" applyAlignment="1">
      <alignment wrapText="1"/>
    </xf>
    <xf numFmtId="0" fontId="9" fillId="2" borderId="0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/>
    </xf>
    <xf numFmtId="164" fontId="20" fillId="2" borderId="0" xfId="1" applyNumberFormat="1" applyFont="1" applyFill="1" applyBorder="1" applyAlignment="1">
      <alignment vertical="top" wrapText="1"/>
    </xf>
    <xf numFmtId="164" fontId="25" fillId="2" borderId="0" xfId="1" applyNumberFormat="1" applyFont="1" applyFill="1" applyBorder="1" applyAlignment="1">
      <alignment horizontal="left" vertical="top" wrapText="1"/>
    </xf>
    <xf numFmtId="164" fontId="25" fillId="2" borderId="0" xfId="1" applyNumberFormat="1" applyFont="1" applyFill="1" applyBorder="1" applyAlignment="1">
      <alignment vertical="top" wrapText="1"/>
    </xf>
    <xf numFmtId="0" fontId="25" fillId="2" borderId="0" xfId="0" applyFont="1" applyFill="1" applyBorder="1" applyAlignment="1">
      <alignment horizontal="left" vertical="top" wrapText="1"/>
    </xf>
    <xf numFmtId="0" fontId="24" fillId="2" borderId="4" xfId="0" applyFont="1" applyFill="1" applyBorder="1" applyAlignment="1">
      <alignment horizontal="left" vertical="top" wrapText="1"/>
    </xf>
    <xf numFmtId="1" fontId="13" fillId="2" borderId="0" xfId="0" applyNumberFormat="1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left" vertical="top" wrapText="1"/>
    </xf>
    <xf numFmtId="164" fontId="20" fillId="2" borderId="1" xfId="1" applyNumberFormat="1" applyFont="1" applyFill="1" applyBorder="1" applyAlignment="1">
      <alignment horizontal="left" vertical="top" wrapText="1"/>
    </xf>
    <xf numFmtId="164" fontId="20" fillId="2" borderId="1" xfId="1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center" vertical="top"/>
    </xf>
    <xf numFmtId="0" fontId="24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 vertical="top"/>
    </xf>
    <xf numFmtId="164" fontId="24" fillId="2" borderId="4" xfId="1" applyNumberFormat="1" applyFont="1" applyFill="1" applyBorder="1"/>
    <xf numFmtId="0" fontId="10" fillId="2" borderId="5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18" fillId="3" borderId="0" xfId="0" applyFont="1" applyFill="1" applyBorder="1"/>
    <xf numFmtId="0" fontId="9" fillId="2" borderId="5" xfId="0" applyFont="1" applyFill="1" applyBorder="1" applyAlignment="1">
      <alignment horizontal="left" vertical="top"/>
    </xf>
    <xf numFmtId="0" fontId="3" fillId="3" borderId="0" xfId="0" applyFont="1" applyFill="1" applyBorder="1" applyAlignment="1"/>
    <xf numFmtId="164" fontId="3" fillId="3" borderId="0" xfId="1" applyNumberFormat="1" applyFont="1" applyFill="1" applyBorder="1"/>
    <xf numFmtId="0" fontId="9" fillId="2" borderId="5" xfId="0" applyFont="1" applyFill="1" applyBorder="1" applyAlignment="1">
      <alignment horizontal="center" vertical="top"/>
    </xf>
    <xf numFmtId="9" fontId="21" fillId="3" borderId="0" xfId="0" applyNumberFormat="1" applyFont="1" applyFill="1" applyBorder="1" applyAlignment="1">
      <alignment horizontal="left" vertical="center" wrapText="1"/>
    </xf>
    <xf numFmtId="9" fontId="21" fillId="3" borderId="0" xfId="0" applyNumberFormat="1" applyFont="1" applyFill="1" applyBorder="1" applyAlignment="1">
      <alignment horizontal="left" vertical="center" wrapText="1" indent="1"/>
    </xf>
    <xf numFmtId="0" fontId="21" fillId="3" borderId="0" xfId="0" applyFont="1" applyFill="1" applyBorder="1" applyAlignment="1">
      <alignment horizontal="left" vertical="center" wrapText="1" indent="1"/>
    </xf>
    <xf numFmtId="0" fontId="17" fillId="2" borderId="0" xfId="0" applyFont="1" applyFill="1" applyBorder="1"/>
    <xf numFmtId="0" fontId="0" fillId="2" borderId="0" xfId="0" applyFont="1" applyFill="1" applyBorder="1"/>
    <xf numFmtId="164" fontId="0" fillId="2" borderId="0" xfId="1" applyNumberFormat="1" applyFont="1" applyFill="1" applyBorder="1"/>
    <xf numFmtId="164" fontId="24" fillId="2" borderId="0" xfId="0" applyNumberFormat="1" applyFont="1" applyFill="1" applyBorder="1"/>
    <xf numFmtId="43" fontId="20" fillId="2" borderId="0" xfId="1" applyNumberFormat="1" applyFont="1" applyFill="1" applyBorder="1"/>
    <xf numFmtId="43" fontId="24" fillId="2" borderId="5" xfId="1" applyNumberFormat="1" applyFont="1" applyFill="1" applyBorder="1"/>
    <xf numFmtId="164" fontId="0" fillId="2" borderId="0" xfId="0" applyNumberFormat="1" applyFill="1" applyBorder="1"/>
    <xf numFmtId="165" fontId="20" fillId="2" borderId="0" xfId="1" applyNumberFormat="1" applyFont="1" applyFill="1" applyBorder="1"/>
    <xf numFmtId="165" fontId="24" fillId="2" borderId="5" xfId="1" applyNumberFormat="1" applyFont="1" applyFill="1" applyBorder="1"/>
    <xf numFmtId="9" fontId="20" fillId="2" borderId="0" xfId="3" applyFont="1" applyFill="1" applyBorder="1"/>
    <xf numFmtId="9" fontId="24" fillId="2" borderId="5" xfId="3" applyFont="1" applyFill="1" applyBorder="1"/>
    <xf numFmtId="10" fontId="20" fillId="2" borderId="0" xfId="3" applyNumberFormat="1" applyFont="1" applyFill="1" applyBorder="1"/>
    <xf numFmtId="10" fontId="24" fillId="2" borderId="5" xfId="3" applyNumberFormat="1" applyFont="1" applyFill="1" applyBorder="1"/>
    <xf numFmtId="164" fontId="24" fillId="2" borderId="16" xfId="0" applyNumberFormat="1" applyFont="1" applyFill="1" applyBorder="1"/>
    <xf numFmtId="164" fontId="20" fillId="2" borderId="0" xfId="0" applyNumberFormat="1" applyFont="1" applyFill="1" applyBorder="1"/>
    <xf numFmtId="0" fontId="27" fillId="2" borderId="0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horizontal="left" vertical="top" wrapText="1"/>
    </xf>
    <xf numFmtId="0" fontId="29" fillId="2" borderId="0" xfId="0" applyFont="1" applyFill="1" applyBorder="1"/>
    <xf numFmtId="0" fontId="26" fillId="3" borderId="0" xfId="0" applyFont="1" applyFill="1" applyBorder="1" applyAlignment="1">
      <alignment vertical="center" wrapText="1"/>
    </xf>
    <xf numFmtId="0" fontId="24" fillId="2" borderId="5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left" vertical="top" wrapText="1"/>
    </xf>
    <xf numFmtId="164" fontId="30" fillId="2" borderId="5" xfId="0" applyNumberFormat="1" applyFont="1" applyFill="1" applyBorder="1"/>
    <xf numFmtId="0" fontId="24" fillId="2" borderId="0" xfId="0" applyFont="1" applyFill="1" applyBorder="1"/>
    <xf numFmtId="0" fontId="20" fillId="2" borderId="0" xfId="1" applyNumberFormat="1" applyFont="1" applyFill="1" applyBorder="1"/>
    <xf numFmtId="0" fontId="20" fillId="4" borderId="0" xfId="0" applyFont="1" applyFill="1" applyBorder="1"/>
    <xf numFmtId="164" fontId="10" fillId="2" borderId="0" xfId="1" applyNumberFormat="1" applyFont="1" applyFill="1" applyBorder="1" applyAlignment="1">
      <alignment horizontal="left" vertical="top" wrapText="1"/>
    </xf>
    <xf numFmtId="164" fontId="10" fillId="4" borderId="0" xfId="1" applyNumberFormat="1" applyFont="1" applyFill="1" applyBorder="1" applyAlignment="1">
      <alignment horizontal="left" vertical="top" wrapText="1"/>
    </xf>
    <xf numFmtId="164" fontId="20" fillId="4" borderId="0" xfId="1" applyNumberFormat="1" applyFont="1" applyFill="1" applyBorder="1"/>
    <xf numFmtId="164" fontId="24" fillId="4" borderId="5" xfId="1" applyNumberFormat="1" applyFont="1" applyFill="1" applyBorder="1"/>
    <xf numFmtId="9" fontId="21" fillId="3" borderId="0" xfId="0" applyNumberFormat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164" fontId="24" fillId="2" borderId="16" xfId="0" applyNumberFormat="1" applyFont="1" applyFill="1" applyBorder="1" applyAlignment="1"/>
    <xf numFmtId="9" fontId="24" fillId="2" borderId="5" xfId="3" applyNumberFormat="1" applyFont="1" applyFill="1" applyBorder="1"/>
    <xf numFmtId="10" fontId="24" fillId="2" borderId="0" xfId="3" applyNumberFormat="1" applyFont="1" applyFill="1" applyBorder="1"/>
    <xf numFmtId="0" fontId="4" fillId="2" borderId="0" xfId="0" applyFont="1" applyFill="1" applyBorder="1" applyAlignment="1">
      <alignment wrapText="1"/>
    </xf>
    <xf numFmtId="164" fontId="20" fillId="2" borderId="0" xfId="1" applyNumberFormat="1" applyFont="1" applyFill="1" applyBorder="1" applyAlignment="1">
      <alignment wrapText="1"/>
    </xf>
    <xf numFmtId="164" fontId="24" fillId="2" borderId="5" xfId="1" applyNumberFormat="1" applyFont="1" applyFill="1" applyBorder="1" applyAlignment="1">
      <alignment wrapText="1"/>
    </xf>
    <xf numFmtId="0" fontId="3" fillId="3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vertical="top" wrapText="1" indent="3"/>
    </xf>
    <xf numFmtId="0" fontId="0" fillId="4" borderId="0" xfId="0" applyFont="1" applyFill="1" applyBorder="1"/>
    <xf numFmtId="43" fontId="0" fillId="2" borderId="0" xfId="0" applyNumberFormat="1" applyFill="1" applyBorder="1"/>
    <xf numFmtId="166" fontId="0" fillId="2" borderId="0" xfId="0" applyNumberFormat="1" applyFill="1" applyBorder="1"/>
    <xf numFmtId="167" fontId="0" fillId="2" borderId="0" xfId="0" applyNumberFormat="1" applyFill="1" applyBorder="1"/>
    <xf numFmtId="166" fontId="20" fillId="2" borderId="0" xfId="0" applyNumberFormat="1" applyFont="1" applyFill="1" applyBorder="1"/>
    <xf numFmtId="164" fontId="0" fillId="0" borderId="0" xfId="1" applyNumberFormat="1" applyFont="1" applyFill="1" applyBorder="1"/>
    <xf numFmtId="0" fontId="2" fillId="2" borderId="1" xfId="2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24" fillId="0" borderId="5" xfId="1" applyNumberFormat="1" applyFont="1" applyFill="1" applyBorder="1"/>
    <xf numFmtId="168" fontId="0" fillId="2" borderId="0" xfId="0" applyNumberFormat="1" applyFill="1" applyBorder="1"/>
    <xf numFmtId="164" fontId="9" fillId="2" borderId="5" xfId="1" applyNumberFormat="1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left" vertical="top"/>
    </xf>
    <xf numFmtId="0" fontId="7" fillId="2" borderId="0" xfId="2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left" vertical="top"/>
    </xf>
    <xf numFmtId="0" fontId="33" fillId="2" borderId="0" xfId="0" applyFont="1" applyFill="1" applyBorder="1" applyAlignment="1">
      <alignment horizontal="center"/>
    </xf>
    <xf numFmtId="0" fontId="33" fillId="2" borderId="0" xfId="0" applyFont="1" applyFill="1" applyBorder="1"/>
    <xf numFmtId="164" fontId="29" fillId="2" borderId="0" xfId="1" applyNumberFormat="1" applyFont="1" applyFill="1" applyBorder="1"/>
    <xf numFmtId="164" fontId="30" fillId="2" borderId="5" xfId="1" applyNumberFormat="1" applyFont="1" applyFill="1" applyBorder="1"/>
    <xf numFmtId="164" fontId="10" fillId="2" borderId="0" xfId="1" applyNumberFormat="1" applyFont="1" applyFill="1" applyBorder="1" applyAlignment="1">
      <alignment horizontal="right" vertical="top" wrapText="1"/>
    </xf>
    <xf numFmtId="164" fontId="24" fillId="2" borderId="5" xfId="1" applyNumberFormat="1" applyFont="1" applyFill="1" applyBorder="1" applyAlignment="1">
      <alignment horizontal="right" wrapText="1"/>
    </xf>
    <xf numFmtId="164" fontId="11" fillId="2" borderId="0" xfId="1" applyNumberFormat="1" applyFont="1" applyFill="1" applyBorder="1" applyAlignment="1">
      <alignment horizontal="right" vertical="top" wrapText="1"/>
    </xf>
    <xf numFmtId="164" fontId="4" fillId="2" borderId="0" xfId="1" applyNumberFormat="1" applyFont="1" applyFill="1" applyBorder="1" applyAlignment="1">
      <alignment horizontal="right" vertical="top" wrapText="1"/>
    </xf>
    <xf numFmtId="164" fontId="11" fillId="2" borderId="6" xfId="1" applyNumberFormat="1" applyFont="1" applyFill="1" applyBorder="1" applyAlignment="1">
      <alignment horizontal="right" vertical="top" wrapText="1"/>
    </xf>
    <xf numFmtId="164" fontId="4" fillId="2" borderId="4" xfId="1" applyNumberFormat="1" applyFont="1" applyFill="1" applyBorder="1" applyAlignment="1">
      <alignment horizontal="right" vertical="top" wrapText="1"/>
    </xf>
    <xf numFmtId="164" fontId="11" fillId="2" borderId="4" xfId="1" applyNumberFormat="1" applyFont="1" applyFill="1" applyBorder="1" applyAlignment="1">
      <alignment horizontal="right" vertical="top" wrapText="1"/>
    </xf>
    <xf numFmtId="164" fontId="11" fillId="2" borderId="5" xfId="1" applyNumberFormat="1" applyFont="1" applyFill="1" applyBorder="1" applyAlignment="1">
      <alignment horizontal="right" vertical="top" wrapText="1"/>
    </xf>
    <xf numFmtId="0" fontId="3" fillId="3" borderId="10" xfId="5" applyFont="1" applyFill="1" applyBorder="1" applyAlignment="1">
      <alignment horizontal="center" vertical="center" wrapText="1"/>
    </xf>
    <xf numFmtId="0" fontId="24" fillId="2" borderId="23" xfId="5" applyFont="1" applyFill="1" applyBorder="1" applyAlignment="1">
      <alignment horizontal="left"/>
    </xf>
    <xf numFmtId="0" fontId="24" fillId="2" borderId="24" xfId="5" applyFont="1" applyFill="1" applyBorder="1"/>
    <xf numFmtId="169" fontId="24" fillId="2" borderId="23" xfId="7" applyNumberFormat="1" applyFont="1" applyFill="1" applyBorder="1" applyAlignment="1">
      <alignment horizontal="right"/>
    </xf>
    <xf numFmtId="169" fontId="12" fillId="0" borderId="23" xfId="7" applyNumberFormat="1" applyFont="1" applyBorder="1" applyAlignment="1">
      <alignment horizontal="right" vertical="center" wrapText="1"/>
    </xf>
    <xf numFmtId="169" fontId="12" fillId="0" borderId="25" xfId="7" applyNumberFormat="1" applyFont="1" applyBorder="1" applyAlignment="1">
      <alignment horizontal="right" vertical="center" wrapText="1"/>
    </xf>
    <xf numFmtId="169" fontId="12" fillId="0" borderId="24" xfId="7" applyNumberFormat="1" applyFont="1" applyBorder="1" applyAlignment="1">
      <alignment horizontal="right" vertical="center" wrapText="1"/>
    </xf>
    <xf numFmtId="0" fontId="20" fillId="2" borderId="7" xfId="5" applyFont="1" applyFill="1" applyBorder="1" applyAlignment="1">
      <alignment horizontal="left"/>
    </xf>
    <xf numFmtId="0" fontId="20" fillId="2" borderId="26" xfId="5" applyFont="1" applyFill="1" applyBorder="1"/>
    <xf numFmtId="169" fontId="20" fillId="2" borderId="7" xfId="7" applyNumberFormat="1" applyFont="1" applyFill="1" applyBorder="1" applyAlignment="1">
      <alignment horizontal="right"/>
    </xf>
    <xf numFmtId="169" fontId="13" fillId="0" borderId="7" xfId="7" applyNumberFormat="1" applyFont="1" applyBorder="1" applyAlignment="1">
      <alignment horizontal="right" vertical="center" wrapText="1"/>
    </xf>
    <xf numFmtId="169" fontId="13" fillId="0" borderId="8" xfId="7" applyNumberFormat="1" applyFont="1" applyBorder="1" applyAlignment="1">
      <alignment horizontal="right" vertical="center" wrapText="1"/>
    </xf>
    <xf numFmtId="169" fontId="13" fillId="0" borderId="26" xfId="7" applyNumberFormat="1" applyFont="1" applyBorder="1" applyAlignment="1">
      <alignment horizontal="right" vertical="center" wrapText="1"/>
    </xf>
    <xf numFmtId="0" fontId="20" fillId="2" borderId="26" xfId="5" applyFont="1" applyFill="1" applyBorder="1" applyAlignment="1">
      <alignment horizontal="left"/>
    </xf>
    <xf numFmtId="0" fontId="24" fillId="2" borderId="27" xfId="5" applyFont="1" applyFill="1" applyBorder="1" applyAlignment="1">
      <alignment horizontal="left"/>
    </xf>
    <xf numFmtId="0" fontId="24" fillId="2" borderId="28" xfId="5" applyFont="1" applyFill="1" applyBorder="1"/>
    <xf numFmtId="169" fontId="24" fillId="2" borderId="27" xfId="7" applyNumberFormat="1" applyFont="1" applyFill="1" applyBorder="1" applyAlignment="1">
      <alignment horizontal="right"/>
    </xf>
    <xf numFmtId="169" fontId="12" fillId="0" borderId="27" xfId="7" applyNumberFormat="1" applyFont="1" applyBorder="1" applyAlignment="1">
      <alignment horizontal="right" vertical="center" wrapText="1"/>
    </xf>
    <xf numFmtId="169" fontId="12" fillId="0" borderId="29" xfId="7" applyNumberFormat="1" applyFont="1" applyBorder="1" applyAlignment="1">
      <alignment horizontal="right" vertical="center" wrapText="1"/>
    </xf>
    <xf numFmtId="169" fontId="12" fillId="0" borderId="28" xfId="7" applyNumberFormat="1" applyFont="1" applyBorder="1" applyAlignment="1">
      <alignment horizontal="right" vertical="center" wrapText="1"/>
    </xf>
    <xf numFmtId="169" fontId="24" fillId="2" borderId="24" xfId="7" applyNumberFormat="1" applyFont="1" applyFill="1" applyBorder="1" applyAlignment="1">
      <alignment horizontal="left"/>
    </xf>
    <xf numFmtId="169" fontId="12" fillId="0" borderId="4" xfId="7" applyNumberFormat="1" applyFont="1" applyBorder="1" applyAlignment="1">
      <alignment horizontal="right" vertical="center" wrapText="1"/>
    </xf>
    <xf numFmtId="0" fontId="3" fillId="3" borderId="10" xfId="5" applyFont="1" applyFill="1" applyBorder="1" applyAlignment="1">
      <alignment vertical="center" wrapText="1"/>
    </xf>
    <xf numFmtId="0" fontId="3" fillId="3" borderId="14" xfId="5" applyFont="1" applyFill="1" applyBorder="1" applyAlignment="1">
      <alignment vertical="center" wrapText="1"/>
    </xf>
    <xf numFmtId="0" fontId="3" fillId="3" borderId="12" xfId="5" applyFont="1" applyFill="1" applyBorder="1" applyAlignment="1">
      <alignment vertical="center" wrapText="1"/>
    </xf>
    <xf numFmtId="0" fontId="3" fillId="3" borderId="17" xfId="5" applyFont="1" applyFill="1" applyBorder="1" applyAlignment="1">
      <alignment vertical="center" wrapText="1"/>
    </xf>
    <xf numFmtId="0" fontId="3" fillId="3" borderId="15" xfId="5" applyFont="1" applyFill="1" applyBorder="1" applyAlignment="1">
      <alignment vertical="center" wrapText="1"/>
    </xf>
    <xf numFmtId="0" fontId="3" fillId="3" borderId="6" xfId="5" applyFont="1" applyFill="1" applyBorder="1" applyAlignment="1">
      <alignment vertical="center" wrapText="1"/>
    </xf>
    <xf numFmtId="0" fontId="3" fillId="3" borderId="15" xfId="5" applyFont="1" applyFill="1" applyBorder="1" applyAlignment="1">
      <alignment horizontal="left" vertical="top" wrapText="1" indent="1"/>
    </xf>
    <xf numFmtId="0" fontId="3" fillId="3" borderId="0" xfId="5" applyFont="1" applyFill="1" applyBorder="1" applyAlignment="1">
      <alignment horizontal="left" vertical="top" wrapText="1" indent="1"/>
    </xf>
    <xf numFmtId="0" fontId="3" fillId="3" borderId="0" xfId="5" applyFont="1" applyFill="1" applyBorder="1" applyAlignment="1">
      <alignment vertical="center" wrapText="1"/>
    </xf>
    <xf numFmtId="169" fontId="13" fillId="0" borderId="0" xfId="7" applyNumberFormat="1" applyFont="1" applyBorder="1" applyAlignment="1">
      <alignment horizontal="right" vertical="center" wrapText="1"/>
    </xf>
    <xf numFmtId="169" fontId="20" fillId="2" borderId="29" xfId="7" applyNumberFormat="1" applyFont="1" applyFill="1" applyBorder="1" applyAlignment="1">
      <alignment horizontal="right"/>
    </xf>
    <xf numFmtId="169" fontId="20" fillId="2" borderId="8" xfId="7" applyNumberFormat="1" applyFont="1" applyFill="1" applyBorder="1" applyAlignment="1">
      <alignment horizontal="right"/>
    </xf>
    <xf numFmtId="169" fontId="20" fillId="2" borderId="31" xfId="7" applyNumberFormat="1" applyFont="1" applyFill="1" applyBorder="1" applyAlignment="1">
      <alignment horizontal="right"/>
    </xf>
    <xf numFmtId="169" fontId="12" fillId="6" borderId="23" xfId="7" applyNumberFormat="1" applyFont="1" applyFill="1" applyBorder="1" applyAlignment="1">
      <alignment horizontal="right" vertical="center" wrapText="1"/>
    </xf>
    <xf numFmtId="169" fontId="12" fillId="6" borderId="4" xfId="7" applyNumberFormat="1" applyFont="1" applyFill="1" applyBorder="1" applyAlignment="1">
      <alignment horizontal="right" vertical="center" wrapText="1"/>
    </xf>
    <xf numFmtId="169" fontId="12" fillId="6" borderId="24" xfId="7" applyNumberFormat="1" applyFont="1" applyFill="1" applyBorder="1" applyAlignment="1">
      <alignment horizontal="right" vertical="center" wrapText="1"/>
    </xf>
    <xf numFmtId="169" fontId="13" fillId="6" borderId="7" xfId="7" applyNumberFormat="1" applyFont="1" applyFill="1" applyBorder="1" applyAlignment="1">
      <alignment horizontal="right" vertical="center" wrapText="1"/>
    </xf>
    <xf numFmtId="169" fontId="13" fillId="6" borderId="0" xfId="7" applyNumberFormat="1" applyFont="1" applyFill="1" applyBorder="1" applyAlignment="1">
      <alignment horizontal="right" vertical="center" wrapText="1"/>
    </xf>
    <xf numFmtId="169" fontId="13" fillId="6" borderId="26" xfId="7" applyNumberFormat="1" applyFont="1" applyFill="1" applyBorder="1" applyAlignment="1">
      <alignment horizontal="right" vertical="center" wrapText="1"/>
    </xf>
    <xf numFmtId="0" fontId="3" fillId="3" borderId="0" xfId="5" applyFont="1" applyFill="1" applyBorder="1" applyAlignment="1">
      <alignment horizontal="left" vertical="top" wrapText="1"/>
    </xf>
    <xf numFmtId="0" fontId="3" fillId="3" borderId="17" xfId="5" applyFont="1" applyFill="1" applyBorder="1" applyAlignment="1">
      <alignment horizontal="left" vertical="top" wrapText="1"/>
    </xf>
    <xf numFmtId="0" fontId="3" fillId="3" borderId="19" xfId="5" applyFont="1" applyFill="1" applyBorder="1" applyAlignment="1">
      <alignment vertical="center" wrapText="1"/>
    </xf>
    <xf numFmtId="0" fontId="3" fillId="3" borderId="12" xfId="5" applyFont="1" applyFill="1" applyBorder="1" applyAlignment="1">
      <alignment horizontal="left" vertical="top" wrapText="1" indent="1"/>
    </xf>
    <xf numFmtId="169" fontId="24" fillId="2" borderId="23" xfId="7" applyNumberFormat="1" applyFont="1" applyFill="1" applyBorder="1"/>
    <xf numFmtId="169" fontId="24" fillId="2" borderId="25" xfId="7" applyNumberFormat="1" applyFont="1" applyFill="1" applyBorder="1"/>
    <xf numFmtId="169" fontId="20" fillId="2" borderId="7" xfId="7" applyNumberFormat="1" applyFont="1" applyFill="1" applyBorder="1"/>
    <xf numFmtId="169" fontId="20" fillId="2" borderId="8" xfId="7" applyNumberFormat="1" applyFont="1" applyFill="1" applyBorder="1"/>
    <xf numFmtId="169" fontId="24" fillId="7" borderId="25" xfId="7" applyNumberFormat="1" applyFont="1" applyFill="1" applyBorder="1"/>
    <xf numFmtId="169" fontId="20" fillId="7" borderId="8" xfId="7" applyNumberFormat="1" applyFont="1" applyFill="1" applyBorder="1"/>
    <xf numFmtId="0" fontId="3" fillId="3" borderId="32" xfId="5" applyFont="1" applyFill="1" applyBorder="1" applyAlignment="1">
      <alignment horizontal="center" vertical="center" wrapText="1"/>
    </xf>
    <xf numFmtId="0" fontId="20" fillId="2" borderId="27" xfId="5" applyFont="1" applyFill="1" applyBorder="1" applyAlignment="1">
      <alignment horizontal="left"/>
    </xf>
    <xf numFmtId="0" fontId="20" fillId="2" borderId="6" xfId="5" applyFont="1" applyFill="1" applyBorder="1"/>
    <xf numFmtId="169" fontId="20" fillId="2" borderId="28" xfId="7" applyNumberFormat="1" applyFont="1" applyFill="1" applyBorder="1" applyAlignment="1">
      <alignment horizontal="right"/>
    </xf>
    <xf numFmtId="164" fontId="13" fillId="0" borderId="27" xfId="7" applyNumberFormat="1" applyFont="1" applyBorder="1" applyAlignment="1">
      <alignment horizontal="center" vertical="center" wrapText="1"/>
    </xf>
    <xf numFmtId="164" fontId="13" fillId="0" borderId="29" xfId="7" applyNumberFormat="1" applyFont="1" applyBorder="1" applyAlignment="1">
      <alignment horizontal="center" vertical="center" wrapText="1"/>
    </xf>
    <xf numFmtId="0" fontId="20" fillId="2" borderId="0" xfId="5" applyFont="1" applyFill="1" applyBorder="1"/>
    <xf numFmtId="169" fontId="20" fillId="2" borderId="26" xfId="7" applyNumberFormat="1" applyFont="1" applyFill="1" applyBorder="1" applyAlignment="1">
      <alignment horizontal="right"/>
    </xf>
    <xf numFmtId="164" fontId="13" fillId="0" borderId="7" xfId="7" applyNumberFormat="1" applyFont="1" applyBorder="1" applyAlignment="1">
      <alignment horizontal="center" vertical="center" wrapText="1"/>
    </xf>
    <xf numFmtId="164" fontId="13" fillId="0" borderId="8" xfId="7" applyNumberFormat="1" applyFont="1" applyBorder="1" applyAlignment="1">
      <alignment horizontal="center" vertical="center" wrapText="1"/>
    </xf>
    <xf numFmtId="0" fontId="20" fillId="2" borderId="0" xfId="5" applyFont="1" applyFill="1" applyBorder="1" applyAlignment="1">
      <alignment horizontal="left"/>
    </xf>
    <xf numFmtId="0" fontId="24" fillId="2" borderId="4" xfId="5" applyFont="1" applyFill="1" applyBorder="1"/>
    <xf numFmtId="169" fontId="24" fillId="2" borderId="24" xfId="7" applyNumberFormat="1" applyFont="1" applyFill="1" applyBorder="1" applyAlignment="1">
      <alignment horizontal="right"/>
    </xf>
    <xf numFmtId="164" fontId="12" fillId="0" borderId="23" xfId="7" applyNumberFormat="1" applyFont="1" applyBorder="1" applyAlignment="1">
      <alignment horizontal="center" vertical="center" wrapText="1"/>
    </xf>
    <xf numFmtId="164" fontId="12" fillId="0" borderId="25" xfId="7" applyNumberFormat="1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top"/>
    </xf>
    <xf numFmtId="0" fontId="26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top" wrapText="1"/>
    </xf>
    <xf numFmtId="0" fontId="26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0" fontId="3" fillId="3" borderId="10" xfId="5" applyFont="1" applyFill="1" applyBorder="1" applyAlignment="1">
      <alignment horizontal="left" wrapText="1"/>
    </xf>
    <xf numFmtId="0" fontId="3" fillId="3" borderId="19" xfId="5" applyFont="1" applyFill="1" applyBorder="1" applyAlignment="1">
      <alignment horizontal="left" wrapText="1"/>
    </xf>
    <xf numFmtId="0" fontId="3" fillId="3" borderId="12" xfId="5" applyFont="1" applyFill="1" applyBorder="1" applyAlignment="1">
      <alignment horizontal="left" wrapText="1"/>
    </xf>
    <xf numFmtId="0" fontId="3" fillId="3" borderId="0" xfId="5" applyFont="1" applyFill="1" applyBorder="1" applyAlignment="1">
      <alignment horizontal="left" wrapText="1"/>
    </xf>
    <xf numFmtId="0" fontId="3" fillId="3" borderId="12" xfId="5" applyFont="1" applyFill="1" applyBorder="1" applyAlignment="1">
      <alignment horizontal="center" vertical="center" wrapText="1"/>
    </xf>
    <xf numFmtId="0" fontId="3" fillId="3" borderId="0" xfId="5" applyFont="1" applyFill="1" applyBorder="1" applyAlignment="1">
      <alignment horizontal="center" vertical="center" wrapText="1"/>
    </xf>
    <xf numFmtId="0" fontId="3" fillId="3" borderId="13" xfId="5" applyFont="1" applyFill="1" applyBorder="1" applyAlignment="1">
      <alignment horizontal="center" vertical="center" wrapText="1"/>
    </xf>
    <xf numFmtId="0" fontId="3" fillId="3" borderId="3" xfId="5" applyFont="1" applyFill="1" applyBorder="1" applyAlignment="1">
      <alignment horizontal="center" vertical="center" wrapText="1"/>
    </xf>
    <xf numFmtId="0" fontId="3" fillId="3" borderId="20" xfId="5" applyFont="1" applyFill="1" applyBorder="1" applyAlignment="1">
      <alignment horizontal="left" vertical="center" wrapText="1"/>
    </xf>
    <xf numFmtId="0" fontId="3" fillId="3" borderId="21" xfId="5" applyFont="1" applyFill="1" applyBorder="1" applyAlignment="1">
      <alignment horizontal="left" vertical="center" wrapText="1"/>
    </xf>
    <xf numFmtId="0" fontId="3" fillId="3" borderId="18" xfId="5" applyFont="1" applyFill="1" applyBorder="1" applyAlignment="1">
      <alignment horizontal="center" vertical="center" wrapText="1"/>
    </xf>
    <xf numFmtId="0" fontId="3" fillId="3" borderId="15" xfId="5" applyFont="1" applyFill="1" applyBorder="1" applyAlignment="1">
      <alignment horizontal="center" vertical="center" wrapText="1"/>
    </xf>
    <xf numFmtId="0" fontId="3" fillId="3" borderId="22" xfId="5" applyFont="1" applyFill="1" applyBorder="1" applyAlignment="1">
      <alignment horizontal="center" vertical="center" wrapText="1"/>
    </xf>
    <xf numFmtId="0" fontId="3" fillId="3" borderId="11" xfId="5" applyFont="1" applyFill="1" applyBorder="1" applyAlignment="1">
      <alignment horizontal="center" vertical="center" wrapText="1"/>
    </xf>
    <xf numFmtId="0" fontId="3" fillId="3" borderId="30" xfId="5" applyFont="1" applyFill="1" applyBorder="1" applyAlignment="1">
      <alignment horizontal="center" vertical="center" wrapText="1"/>
    </xf>
    <xf numFmtId="0" fontId="3" fillId="3" borderId="9" xfId="5" applyFont="1" applyFill="1" applyBorder="1" applyAlignment="1">
      <alignment horizontal="center" vertical="center" wrapText="1"/>
    </xf>
    <xf numFmtId="0" fontId="3" fillId="3" borderId="10" xfId="5" applyFont="1" applyFill="1" applyBorder="1" applyAlignment="1">
      <alignment horizontal="center" vertical="center" wrapText="1"/>
    </xf>
    <xf numFmtId="0" fontId="3" fillId="3" borderId="20" xfId="5" applyFont="1" applyFill="1" applyBorder="1" applyAlignment="1">
      <alignment horizontal="center" vertical="center" wrapText="1"/>
    </xf>
    <xf numFmtId="0" fontId="3" fillId="3" borderId="17" xfId="5" applyFont="1" applyFill="1" applyBorder="1" applyAlignment="1">
      <alignment horizontal="left" wrapText="1"/>
    </xf>
    <xf numFmtId="0" fontId="3" fillId="3" borderId="14" xfId="5" applyFont="1" applyFill="1" applyBorder="1" applyAlignment="1">
      <alignment horizontal="center" vertical="center" wrapText="1"/>
    </xf>
    <xf numFmtId="0" fontId="3" fillId="3" borderId="17" xfId="5" applyFont="1" applyFill="1" applyBorder="1" applyAlignment="1">
      <alignment horizontal="center" vertical="center" wrapText="1"/>
    </xf>
    <xf numFmtId="0" fontId="3" fillId="3" borderId="21" xfId="5" applyFont="1" applyFill="1" applyBorder="1" applyAlignment="1">
      <alignment horizontal="center" vertical="center" wrapText="1"/>
    </xf>
    <xf numFmtId="0" fontId="3" fillId="3" borderId="20" xfId="5" applyFont="1" applyFill="1" applyBorder="1" applyAlignment="1">
      <alignment horizontal="left" wrapText="1"/>
    </xf>
    <xf numFmtId="0" fontId="3" fillId="3" borderId="21" xfId="5" applyFont="1" applyFill="1" applyBorder="1" applyAlignment="1">
      <alignment horizontal="left" wrapText="1"/>
    </xf>
    <xf numFmtId="0" fontId="3" fillId="3" borderId="19" xfId="5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left" vertical="top" wrapText="1"/>
    </xf>
    <xf numFmtId="164" fontId="9" fillId="5" borderId="0" xfId="1" applyNumberFormat="1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</cellXfs>
  <cellStyles count="8">
    <cellStyle name="Komma" xfId="1" builtinId="3"/>
    <cellStyle name="Komma 2" xfId="7"/>
    <cellStyle name="Link" xfId="2" builtinId="8"/>
    <cellStyle name="Normal" xfId="0" builtinId="0"/>
    <cellStyle name="Normal 2" xfId="5"/>
    <cellStyle name="Normal 2 2 2 2" xfId="4"/>
    <cellStyle name="Procent" xfId="3" builtinId="5"/>
    <cellStyle name="Pro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247650</xdr:colOff>
      <xdr:row>1</xdr:row>
      <xdr:rowOff>457200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9248775" y="266700"/>
          <a:ext cx="857250" cy="4572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13</xdr:col>
      <xdr:colOff>247650</xdr:colOff>
      <xdr:row>3</xdr:row>
      <xdr:rowOff>38100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11106150" y="885825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0</xdr:rowOff>
    </xdr:from>
    <xdr:to>
      <xdr:col>23</xdr:col>
      <xdr:colOff>247650</xdr:colOff>
      <xdr:row>4</xdr:row>
      <xdr:rowOff>9525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1359217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</xdr:row>
      <xdr:rowOff>0</xdr:rowOff>
    </xdr:from>
    <xdr:to>
      <xdr:col>17</xdr:col>
      <xdr:colOff>247650</xdr:colOff>
      <xdr:row>2</xdr:row>
      <xdr:rowOff>581025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133445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247650</xdr:colOff>
      <xdr:row>4</xdr:row>
      <xdr:rowOff>57150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74009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247650</xdr:colOff>
      <xdr:row>4</xdr:row>
      <xdr:rowOff>57150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74009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12</xdr:col>
      <xdr:colOff>247650</xdr:colOff>
      <xdr:row>4</xdr:row>
      <xdr:rowOff>57150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74009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247650</xdr:colOff>
      <xdr:row>4</xdr:row>
      <xdr:rowOff>57150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10372725" y="876300"/>
          <a:ext cx="857250" cy="70485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</xdr:row>
      <xdr:rowOff>0</xdr:rowOff>
    </xdr:from>
    <xdr:to>
      <xdr:col>18</xdr:col>
      <xdr:colOff>247650</xdr:colOff>
      <xdr:row>5</xdr:row>
      <xdr:rowOff>47625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12773025" y="876300"/>
          <a:ext cx="857250" cy="55245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12</xdr:col>
      <xdr:colOff>247650</xdr:colOff>
      <xdr:row>2</xdr:row>
      <xdr:rowOff>581025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133445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10</xdr:col>
      <xdr:colOff>247650</xdr:colOff>
      <xdr:row>4</xdr:row>
      <xdr:rowOff>57150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6372225" y="876300"/>
          <a:ext cx="857250" cy="55245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12</xdr:col>
      <xdr:colOff>247650</xdr:colOff>
      <xdr:row>3</xdr:row>
      <xdr:rowOff>295275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10706100" y="876300"/>
          <a:ext cx="857250" cy="4572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1</xdr:rowOff>
    </xdr:from>
    <xdr:to>
      <xdr:col>12</xdr:col>
      <xdr:colOff>247650</xdr:colOff>
      <xdr:row>3</xdr:row>
      <xdr:rowOff>304801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8877300" y="876301"/>
          <a:ext cx="857250" cy="5334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247650</xdr:colOff>
      <xdr:row>4</xdr:row>
      <xdr:rowOff>114300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4210050" y="876300"/>
          <a:ext cx="857250" cy="7334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12</xdr:col>
      <xdr:colOff>247650</xdr:colOff>
      <xdr:row>3</xdr:row>
      <xdr:rowOff>295275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10163175" y="876300"/>
          <a:ext cx="857250" cy="4572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12</xdr:col>
      <xdr:colOff>247650</xdr:colOff>
      <xdr:row>3</xdr:row>
      <xdr:rowOff>295275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8924925" y="876300"/>
          <a:ext cx="857250" cy="4572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11</xdr:col>
      <xdr:colOff>247650</xdr:colOff>
      <xdr:row>4</xdr:row>
      <xdr:rowOff>133350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10020300" y="876300"/>
          <a:ext cx="857250" cy="457200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</xdr:row>
      <xdr:rowOff>0</xdr:rowOff>
    </xdr:from>
    <xdr:to>
      <xdr:col>18</xdr:col>
      <xdr:colOff>247650</xdr:colOff>
      <xdr:row>3</xdr:row>
      <xdr:rowOff>123825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154781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247650</xdr:colOff>
      <xdr:row>2</xdr:row>
      <xdr:rowOff>581025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80867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6</xdr:col>
      <xdr:colOff>247650</xdr:colOff>
      <xdr:row>3</xdr:row>
      <xdr:rowOff>104775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8315325" y="87630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19050</xdr:rowOff>
    </xdr:from>
    <xdr:to>
      <xdr:col>11</xdr:col>
      <xdr:colOff>257175</xdr:colOff>
      <xdr:row>2</xdr:row>
      <xdr:rowOff>600075</xdr:rowOff>
    </xdr:to>
    <xdr:sp macro="" textlink="">
      <xdr:nvSpPr>
        <xdr:cNvPr id="2" name="Proces 1">
          <a:hlinkClick xmlns:r="http://schemas.openxmlformats.org/officeDocument/2006/relationships" r:id="rId1"/>
        </xdr:cNvPr>
        <xdr:cNvSpPr/>
      </xdr:nvSpPr>
      <xdr:spPr>
        <a:xfrm>
          <a:off x="9344025" y="895350"/>
          <a:ext cx="857250" cy="581025"/>
        </a:xfrm>
        <a:prstGeom prst="flowChartProcess">
          <a:avLst/>
        </a:prstGeom>
        <a:solidFill>
          <a:schemeClr val="bg1"/>
        </a:solidFill>
        <a:ln w="285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a-DK" sz="1100">
              <a:ln>
                <a:noFill/>
              </a:ln>
              <a:solidFill>
                <a:schemeClr val="tx1"/>
              </a:solidFill>
            </a:rPr>
            <a:t>Return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0"/>
  <sheetViews>
    <sheetView tabSelected="1" workbookViewId="0"/>
  </sheetViews>
  <sheetFormatPr defaultRowHeight="12.75"/>
  <cols>
    <col min="1" max="1" width="9.140625" style="2"/>
    <col min="2" max="2" width="88" style="2" customWidth="1"/>
    <col min="3" max="3" width="24" style="3" customWidth="1"/>
    <col min="4" max="16384" width="9.140625" style="2"/>
  </cols>
  <sheetData>
    <row r="2" spans="2:9" ht="18">
      <c r="B2" s="10" t="s">
        <v>1</v>
      </c>
      <c r="C2" s="1"/>
    </row>
    <row r="3" spans="2:9" ht="18">
      <c r="B3" s="10"/>
      <c r="C3" s="7" t="s">
        <v>2</v>
      </c>
    </row>
    <row r="4" spans="2:9" ht="15">
      <c r="B4" s="11" t="s">
        <v>0</v>
      </c>
      <c r="C4" s="7" t="s">
        <v>3</v>
      </c>
    </row>
    <row r="5" spans="2:9" ht="15">
      <c r="B5" s="12"/>
      <c r="C5" s="13"/>
      <c r="I5" s="2" t="s">
        <v>24</v>
      </c>
    </row>
    <row r="6" spans="2:9" ht="14.25">
      <c r="B6" s="4"/>
    </row>
    <row r="7" spans="2:9" ht="14.25">
      <c r="B7" s="4" t="s">
        <v>4</v>
      </c>
      <c r="C7" s="172" t="s">
        <v>25</v>
      </c>
    </row>
    <row r="8" spans="2:9" ht="14.25">
      <c r="B8" s="9"/>
      <c r="C8" s="6"/>
    </row>
    <row r="9" spans="2:9" ht="14.25">
      <c r="B9" s="4"/>
    </row>
    <row r="10" spans="2:9" ht="14.25">
      <c r="B10" s="4" t="s">
        <v>5</v>
      </c>
      <c r="C10" s="172" t="s">
        <v>28</v>
      </c>
      <c r="F10" s="2" t="s">
        <v>24</v>
      </c>
    </row>
    <row r="11" spans="2:9" ht="14.25">
      <c r="B11" s="4" t="s">
        <v>7</v>
      </c>
      <c r="C11" s="172" t="s">
        <v>315</v>
      </c>
    </row>
    <row r="12" spans="2:9" ht="14.25">
      <c r="B12" s="4" t="s">
        <v>6</v>
      </c>
      <c r="C12" s="172" t="s">
        <v>57</v>
      </c>
    </row>
    <row r="13" spans="2:9" ht="14.25">
      <c r="B13" s="4" t="s">
        <v>8</v>
      </c>
      <c r="C13" s="172" t="s">
        <v>83</v>
      </c>
    </row>
    <row r="14" spans="2:9" ht="14.25">
      <c r="B14" s="4" t="s">
        <v>9</v>
      </c>
      <c r="C14" s="172" t="s">
        <v>98</v>
      </c>
    </row>
    <row r="15" spans="2:9" ht="14.25">
      <c r="B15" s="4" t="s">
        <v>10</v>
      </c>
      <c r="C15" s="172" t="s">
        <v>99</v>
      </c>
    </row>
    <row r="16" spans="2:9" ht="14.25">
      <c r="B16" s="4" t="s">
        <v>11</v>
      </c>
      <c r="C16" s="172" t="s">
        <v>110</v>
      </c>
    </row>
    <row r="17" spans="2:7" ht="14.25">
      <c r="B17" s="4" t="s">
        <v>12</v>
      </c>
      <c r="C17" s="172" t="s">
        <v>111</v>
      </c>
    </row>
    <row r="18" spans="2:7" ht="14.25">
      <c r="B18" s="4"/>
      <c r="C18" s="8"/>
    </row>
    <row r="19" spans="2:7" ht="14.25">
      <c r="B19" s="4" t="s">
        <v>13</v>
      </c>
      <c r="C19" s="172" t="s">
        <v>113</v>
      </c>
    </row>
    <row r="20" spans="2:7" ht="14.25">
      <c r="B20" s="4" t="s">
        <v>14</v>
      </c>
      <c r="C20" s="172" t="s">
        <v>125</v>
      </c>
    </row>
    <row r="21" spans="2:7" ht="14.25">
      <c r="B21" s="4" t="s">
        <v>15</v>
      </c>
      <c r="C21" s="172" t="s">
        <v>138</v>
      </c>
    </row>
    <row r="22" spans="2:7" ht="14.25">
      <c r="B22" s="4" t="s">
        <v>314</v>
      </c>
      <c r="C22" s="172" t="s">
        <v>152</v>
      </c>
    </row>
    <row r="23" spans="2:7" ht="14.25">
      <c r="B23" s="4" t="s">
        <v>16</v>
      </c>
      <c r="C23" s="172" t="s">
        <v>163</v>
      </c>
    </row>
    <row r="24" spans="2:7" ht="14.25">
      <c r="B24" s="9"/>
      <c r="C24" s="6"/>
    </row>
    <row r="25" spans="2:7" ht="14.25">
      <c r="B25" s="4"/>
      <c r="C25" s="36"/>
    </row>
    <row r="26" spans="2:7" ht="14.25">
      <c r="B26" s="4" t="s">
        <v>17</v>
      </c>
      <c r="C26" s="172" t="s">
        <v>172</v>
      </c>
      <c r="G26" s="2" t="s">
        <v>24</v>
      </c>
    </row>
    <row r="27" spans="2:7" ht="14.25">
      <c r="B27" s="4" t="s">
        <v>18</v>
      </c>
      <c r="C27" s="172" t="s">
        <v>185</v>
      </c>
    </row>
    <row r="28" spans="2:7" ht="14.25">
      <c r="B28" s="4" t="s">
        <v>19</v>
      </c>
      <c r="C28" s="172" t="s">
        <v>189</v>
      </c>
    </row>
    <row r="29" spans="2:7" ht="14.25">
      <c r="B29" s="4" t="s">
        <v>20</v>
      </c>
      <c r="C29" s="172" t="s">
        <v>219</v>
      </c>
    </row>
    <row r="30" spans="2:7" ht="14.25">
      <c r="B30" s="4" t="s">
        <v>21</v>
      </c>
      <c r="C30" s="172" t="s">
        <v>232</v>
      </c>
    </row>
    <row r="31" spans="2:7" ht="14.25">
      <c r="B31" s="4" t="s">
        <v>22</v>
      </c>
      <c r="C31" s="172" t="s">
        <v>249</v>
      </c>
    </row>
    <row r="32" spans="2:7" ht="14.25">
      <c r="B32" s="9"/>
      <c r="C32" s="165"/>
    </row>
    <row r="33" spans="2:3" ht="14.25">
      <c r="B33" s="4"/>
      <c r="C33" s="8"/>
    </row>
    <row r="34" spans="2:3" ht="14.25">
      <c r="B34" s="4" t="s">
        <v>23</v>
      </c>
      <c r="C34" s="172" t="s">
        <v>260</v>
      </c>
    </row>
    <row r="35" spans="2:3" ht="14.25">
      <c r="B35" s="9"/>
      <c r="C35" s="6"/>
    </row>
    <row r="36" spans="2:3" ht="14.25">
      <c r="B36" s="5"/>
    </row>
    <row r="37" spans="2:3" s="25" customFormat="1" ht="14.25">
      <c r="B37" s="171"/>
      <c r="C37" s="172"/>
    </row>
    <row r="38" spans="2:3" s="25" customFormat="1" ht="14.25">
      <c r="B38" s="171"/>
      <c r="C38" s="172"/>
    </row>
    <row r="39" spans="2:3" s="25" customFormat="1" ht="14.25">
      <c r="B39" s="173"/>
      <c r="C39" s="174"/>
    </row>
    <row r="40" spans="2:3" s="25" customFormat="1">
      <c r="B40" s="175"/>
      <c r="C40" s="174"/>
    </row>
  </sheetData>
  <hyperlinks>
    <hyperlink ref="C7" location="'1'!A1" display="Sheet 1"/>
    <hyperlink ref="C10" location="'2'!A1" display="Sheet 8"/>
    <hyperlink ref="C11" location="'3'!A1" display="Sheet 9"/>
    <hyperlink ref="C12" location="'4'!A1" display="Sheet 10"/>
    <hyperlink ref="C13" location="'5'!A1" display="Sheet 11"/>
    <hyperlink ref="C14" location="'6'!A1" display="Sheet 12"/>
    <hyperlink ref="C15" location="'7'!A1" display="Sheet 13"/>
    <hyperlink ref="C16" location="'8'!A1" display="Sheet 14"/>
    <hyperlink ref="C17" location="'9'!A1" display="Sheet 15"/>
    <hyperlink ref="C19" location="'10'!A1" display="Sheet 16"/>
    <hyperlink ref="C20" location="'11'!A1" display="Sheet 17"/>
    <hyperlink ref="C21" location="'12'!A1" display="Sheet 18"/>
    <hyperlink ref="C23" location="'14'!A1" display="Sheet 20"/>
    <hyperlink ref="C26" location="'15'!A1" display="Sheet 22"/>
    <hyperlink ref="C27" location="'16'!A1" display="Sheet 23"/>
    <hyperlink ref="C28" location="'17'!A1" display="Sheet 24"/>
    <hyperlink ref="C29" location="'18'!A1" display="Sheet 25"/>
    <hyperlink ref="C30" location="'19'!A1" display="Sheet 26"/>
    <hyperlink ref="C31" location="'20'!A1" display="Sheet 27"/>
    <hyperlink ref="C34" location="'21'!A1" display="Sheet 28"/>
    <hyperlink ref="C22" location="'13'!A1" display="Sheet 19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workbookViewId="0">
      <selection activeCell="G15" sqref="G15"/>
    </sheetView>
  </sheetViews>
  <sheetFormatPr defaultRowHeight="12.75"/>
  <cols>
    <col min="1" max="1" width="3.7109375" style="25" customWidth="1"/>
    <col min="2" max="2" width="9.140625" style="25"/>
    <col min="3" max="3" width="36.7109375" style="25" customWidth="1"/>
    <col min="4" max="4" width="9.140625" style="25"/>
    <col min="5" max="9" width="14.42578125" style="25" customWidth="1"/>
    <col min="10" max="16384" width="9.140625" style="25"/>
  </cols>
  <sheetData>
    <row r="1" spans="2:9" ht="21" customHeight="1"/>
    <row r="2" spans="2:9" ht="48" customHeight="1">
      <c r="B2" s="252" t="s">
        <v>164</v>
      </c>
      <c r="C2" s="252"/>
      <c r="D2" s="252"/>
      <c r="E2" s="252"/>
      <c r="F2" s="252"/>
      <c r="G2" s="252"/>
      <c r="H2" s="252"/>
      <c r="I2" s="252"/>
    </row>
    <row r="3" spans="2:9" ht="66.75" customHeight="1">
      <c r="B3" s="19" t="s">
        <v>320</v>
      </c>
      <c r="C3" s="14"/>
      <c r="D3" s="14"/>
      <c r="E3" s="15" t="s">
        <v>167</v>
      </c>
      <c r="F3" s="15" t="s">
        <v>168</v>
      </c>
      <c r="G3" s="15" t="s">
        <v>169</v>
      </c>
      <c r="H3" s="15" t="s">
        <v>170</v>
      </c>
      <c r="I3" s="15" t="s">
        <v>171</v>
      </c>
    </row>
    <row r="4" spans="2:9">
      <c r="B4" s="83">
        <v>1</v>
      </c>
      <c r="C4" s="33" t="s">
        <v>165</v>
      </c>
      <c r="D4" s="57"/>
      <c r="E4" s="57">
        <v>109809</v>
      </c>
      <c r="F4" s="47">
        <v>61144</v>
      </c>
      <c r="G4" s="47">
        <v>36900</v>
      </c>
      <c r="H4" s="47">
        <v>845</v>
      </c>
      <c r="I4" s="47"/>
    </row>
    <row r="5" spans="2:9">
      <c r="B5" s="83">
        <v>2</v>
      </c>
      <c r="C5" s="33" t="s">
        <v>166</v>
      </c>
      <c r="D5" s="57"/>
      <c r="E5" s="57"/>
      <c r="F5" s="47"/>
      <c r="G5" s="47"/>
      <c r="H5" s="47"/>
      <c r="I5" s="47"/>
    </row>
    <row r="6" spans="2:9" s="80" customFormat="1">
      <c r="B6" s="105">
        <v>3</v>
      </c>
      <c r="C6" s="106" t="s">
        <v>117</v>
      </c>
      <c r="D6" s="107"/>
      <c r="E6" s="107">
        <f>SUM(E4:E5)</f>
        <v>109809</v>
      </c>
      <c r="F6" s="107">
        <f t="shared" ref="F6:H6" si="0">SUM(F4:F5)</f>
        <v>61144</v>
      </c>
      <c r="G6" s="107">
        <f t="shared" si="0"/>
        <v>36900</v>
      </c>
      <c r="H6" s="107">
        <f t="shared" si="0"/>
        <v>845</v>
      </c>
      <c r="I6" s="107"/>
    </row>
    <row r="7" spans="2:9" ht="13.5" thickBot="1">
      <c r="B7" s="86">
        <v>4</v>
      </c>
      <c r="C7" s="108" t="s">
        <v>129</v>
      </c>
      <c r="D7" s="87"/>
      <c r="E7" s="87">
        <v>162</v>
      </c>
      <c r="F7" s="88">
        <v>383</v>
      </c>
      <c r="G7" s="88">
        <v>57</v>
      </c>
      <c r="H7" s="88">
        <v>25</v>
      </c>
      <c r="I7" s="88"/>
    </row>
    <row r="8" spans="2:9">
      <c r="B8" s="83"/>
      <c r="C8" s="33"/>
      <c r="D8" s="57"/>
      <c r="E8" s="57"/>
    </row>
    <row r="9" spans="2:9">
      <c r="B9" s="83"/>
      <c r="C9" s="33"/>
      <c r="D9" s="57"/>
      <c r="E9" s="57"/>
    </row>
    <row r="10" spans="2:9">
      <c r="B10" s="83"/>
      <c r="C10" s="93"/>
      <c r="D10" s="57"/>
      <c r="E10" s="57"/>
    </row>
  </sheetData>
  <mergeCells count="1">
    <mergeCell ref="B2:I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C1" sqref="C1"/>
    </sheetView>
  </sheetViews>
  <sheetFormatPr defaultRowHeight="12.75"/>
  <cols>
    <col min="1" max="1" width="3.7109375" style="40" customWidth="1"/>
    <col min="2" max="2" width="4.140625" style="40" customWidth="1"/>
    <col min="3" max="3" width="54" style="40" customWidth="1"/>
    <col min="4" max="4" width="14.28515625" style="40" customWidth="1"/>
    <col min="5" max="5" width="13.5703125" style="40" customWidth="1"/>
    <col min="6" max="6" width="2.85546875" style="40" customWidth="1"/>
    <col min="7" max="8" width="14.28515625" style="40" customWidth="1"/>
    <col min="9" max="9" width="2.5703125" style="40" customWidth="1"/>
    <col min="10" max="12" width="14.28515625" style="40" customWidth="1"/>
    <col min="13" max="13" width="11.28515625" style="40" bestFit="1" customWidth="1"/>
    <col min="14" max="16384" width="9.140625" style="40"/>
  </cols>
  <sheetData>
    <row r="1" spans="1:12" ht="21" customHeight="1">
      <c r="A1" s="25"/>
      <c r="B1" s="25"/>
      <c r="C1" s="25"/>
      <c r="D1" s="25"/>
      <c r="E1" s="25"/>
      <c r="F1" s="25"/>
      <c r="G1" s="25"/>
      <c r="H1" s="25"/>
      <c r="I1" s="25"/>
    </row>
    <row r="2" spans="1:12" ht="48.75" customHeight="1">
      <c r="A2" s="38"/>
      <c r="B2" s="252" t="s">
        <v>173</v>
      </c>
      <c r="C2" s="252"/>
      <c r="D2" s="252"/>
      <c r="E2" s="252"/>
      <c r="F2" s="252"/>
      <c r="G2" s="252"/>
      <c r="H2" s="252"/>
      <c r="I2" s="252"/>
      <c r="J2" s="252"/>
    </row>
    <row r="3" spans="1:12" ht="42.75" customHeight="1">
      <c r="A3" s="109"/>
      <c r="B3" s="113" t="s">
        <v>320</v>
      </c>
      <c r="C3" s="14"/>
      <c r="D3" s="286" t="s">
        <v>174</v>
      </c>
      <c r="E3" s="286"/>
      <c r="F3" s="65"/>
      <c r="G3" s="286" t="s">
        <v>175</v>
      </c>
      <c r="H3" s="286"/>
      <c r="I3" s="65"/>
      <c r="J3" s="286" t="s">
        <v>176</v>
      </c>
      <c r="K3" s="286"/>
    </row>
    <row r="4" spans="1:12" ht="25.5" customHeight="1">
      <c r="A4" s="83"/>
      <c r="B4" s="111"/>
      <c r="C4" s="114" t="s">
        <v>177</v>
      </c>
      <c r="D4" s="49" t="s">
        <v>178</v>
      </c>
      <c r="E4" s="49" t="s">
        <v>179</v>
      </c>
      <c r="F4" s="49"/>
      <c r="G4" s="49" t="s">
        <v>178</v>
      </c>
      <c r="H4" s="49" t="s">
        <v>179</v>
      </c>
      <c r="I4" s="49"/>
      <c r="J4" s="49" t="s">
        <v>38</v>
      </c>
      <c r="K4" s="166" t="s">
        <v>297</v>
      </c>
    </row>
    <row r="5" spans="1:12">
      <c r="A5" s="83"/>
      <c r="B5" s="33">
        <v>1</v>
      </c>
      <c r="C5" s="48" t="s">
        <v>58</v>
      </c>
      <c r="D5" s="57">
        <v>14134</v>
      </c>
      <c r="E5" s="57"/>
      <c r="F5" s="57"/>
      <c r="G5" s="57">
        <v>14737</v>
      </c>
      <c r="H5" s="57"/>
      <c r="I5" s="57"/>
      <c r="J5" s="57"/>
      <c r="K5" s="57"/>
      <c r="L5" s="125"/>
    </row>
    <row r="6" spans="1:12">
      <c r="A6" s="82"/>
      <c r="B6" s="33">
        <v>2</v>
      </c>
      <c r="C6" s="48" t="s">
        <v>180</v>
      </c>
      <c r="D6" s="57">
        <v>328</v>
      </c>
      <c r="E6" s="57">
        <v>103</v>
      </c>
      <c r="F6" s="57"/>
      <c r="G6" s="57">
        <v>232</v>
      </c>
      <c r="H6" s="57"/>
      <c r="I6" s="57"/>
      <c r="J6" s="57">
        <v>1</v>
      </c>
      <c r="K6" s="57"/>
      <c r="L6" s="125"/>
    </row>
    <row r="7" spans="1:12">
      <c r="A7" s="83"/>
      <c r="B7" s="33">
        <v>3</v>
      </c>
      <c r="C7" s="48" t="s">
        <v>68</v>
      </c>
      <c r="D7" s="57"/>
      <c r="E7" s="57"/>
      <c r="F7" s="57"/>
      <c r="G7" s="57"/>
      <c r="H7" s="57"/>
      <c r="I7" s="57"/>
      <c r="J7" s="57"/>
      <c r="K7" s="57"/>
      <c r="L7" s="125"/>
    </row>
    <row r="8" spans="1:12">
      <c r="B8" s="33">
        <v>4</v>
      </c>
      <c r="C8" s="48" t="s">
        <v>69</v>
      </c>
      <c r="D8" s="57"/>
      <c r="E8" s="57"/>
      <c r="F8" s="57"/>
      <c r="G8" s="57"/>
      <c r="H8" s="57"/>
      <c r="I8" s="57"/>
      <c r="J8" s="57"/>
      <c r="K8" s="57"/>
      <c r="L8" s="125"/>
    </row>
    <row r="9" spans="1:12">
      <c r="B9" s="33">
        <v>5</v>
      </c>
      <c r="C9" s="48" t="s">
        <v>70</v>
      </c>
      <c r="D9" s="57"/>
      <c r="E9" s="57"/>
      <c r="F9" s="57"/>
      <c r="G9" s="57"/>
      <c r="H9" s="57"/>
      <c r="I9" s="57"/>
      <c r="J9" s="57"/>
      <c r="K9" s="57"/>
      <c r="L9" s="125"/>
    </row>
    <row r="10" spans="1:12">
      <c r="B10" s="33">
        <v>6</v>
      </c>
      <c r="C10" s="48" t="s">
        <v>59</v>
      </c>
      <c r="D10" s="57">
        <v>11700</v>
      </c>
      <c r="E10" s="57">
        <v>453</v>
      </c>
      <c r="F10" s="57"/>
      <c r="G10" s="57">
        <v>4215</v>
      </c>
      <c r="H10" s="57">
        <v>150</v>
      </c>
      <c r="I10" s="57"/>
      <c r="J10" s="57">
        <v>899</v>
      </c>
      <c r="K10" s="57">
        <v>21</v>
      </c>
      <c r="L10" s="125"/>
    </row>
    <row r="11" spans="1:12">
      <c r="B11" s="33">
        <v>7</v>
      </c>
      <c r="C11" s="48" t="s">
        <v>60</v>
      </c>
      <c r="D11" s="57">
        <v>17</v>
      </c>
      <c r="E11" s="57">
        <v>364</v>
      </c>
      <c r="F11" s="57"/>
      <c r="G11" s="57">
        <v>17</v>
      </c>
      <c r="H11" s="57">
        <v>256</v>
      </c>
      <c r="I11" s="57"/>
      <c r="J11" s="57">
        <v>272</v>
      </c>
      <c r="K11" s="57">
        <v>100</v>
      </c>
      <c r="L11" s="125"/>
    </row>
    <row r="12" spans="1:12">
      <c r="B12" s="33">
        <v>8</v>
      </c>
      <c r="C12" s="48" t="s">
        <v>62</v>
      </c>
      <c r="D12" s="57">
        <v>1230</v>
      </c>
      <c r="E12" s="57">
        <v>3</v>
      </c>
      <c r="F12" s="57"/>
      <c r="G12" s="57">
        <v>1230</v>
      </c>
      <c r="H12" s="57"/>
      <c r="I12" s="57"/>
      <c r="J12" s="57">
        <v>922</v>
      </c>
      <c r="K12" s="57">
        <v>75</v>
      </c>
      <c r="L12" s="125"/>
    </row>
    <row r="13" spans="1:12">
      <c r="B13" s="33">
        <v>9</v>
      </c>
      <c r="C13" s="48" t="s">
        <v>71</v>
      </c>
      <c r="D13" s="57"/>
      <c r="E13" s="57"/>
      <c r="F13" s="57"/>
      <c r="G13" s="57"/>
      <c r="H13" s="57"/>
      <c r="I13" s="57"/>
      <c r="J13" s="57"/>
      <c r="K13" s="57"/>
      <c r="L13" s="125"/>
    </row>
    <row r="14" spans="1:12">
      <c r="B14" s="33">
        <v>10</v>
      </c>
      <c r="C14" s="48" t="s">
        <v>72</v>
      </c>
      <c r="D14" s="57">
        <v>1</v>
      </c>
      <c r="E14" s="57"/>
      <c r="F14" s="57"/>
      <c r="G14" s="57">
        <v>1</v>
      </c>
      <c r="H14" s="57"/>
      <c r="I14" s="57"/>
      <c r="J14" s="57">
        <v>2</v>
      </c>
      <c r="K14" s="57">
        <v>147</v>
      </c>
      <c r="L14" s="125"/>
    </row>
    <row r="15" spans="1:12">
      <c r="B15" s="33">
        <v>11</v>
      </c>
      <c r="C15" s="48" t="s">
        <v>181</v>
      </c>
      <c r="D15" s="57"/>
      <c r="E15" s="57"/>
      <c r="F15" s="57"/>
      <c r="G15" s="57"/>
      <c r="H15" s="57"/>
      <c r="I15" s="57"/>
      <c r="J15" s="57"/>
      <c r="K15" s="57"/>
      <c r="L15" s="125"/>
    </row>
    <row r="16" spans="1:12">
      <c r="B16" s="33">
        <v>12</v>
      </c>
      <c r="C16" s="48" t="s">
        <v>74</v>
      </c>
      <c r="D16" s="57"/>
      <c r="E16" s="57"/>
      <c r="F16" s="57"/>
      <c r="G16" s="57"/>
      <c r="H16" s="57"/>
      <c r="I16" s="57"/>
      <c r="J16" s="57"/>
      <c r="K16" s="57"/>
      <c r="L16" s="125"/>
    </row>
    <row r="17" spans="2:14">
      <c r="B17" s="33">
        <v>13</v>
      </c>
      <c r="C17" s="48" t="s">
        <v>182</v>
      </c>
      <c r="D17" s="57"/>
      <c r="E17" s="57"/>
      <c r="F17" s="57"/>
      <c r="G17" s="57"/>
      <c r="H17" s="57"/>
      <c r="I17" s="57"/>
      <c r="J17" s="57"/>
      <c r="K17" s="57"/>
      <c r="L17" s="125"/>
    </row>
    <row r="18" spans="2:14">
      <c r="B18" s="33">
        <v>14</v>
      </c>
      <c r="C18" s="48" t="s">
        <v>183</v>
      </c>
      <c r="D18" s="57"/>
      <c r="E18" s="57"/>
      <c r="F18" s="57"/>
      <c r="G18" s="57"/>
      <c r="H18" s="57"/>
      <c r="I18" s="57"/>
      <c r="J18" s="57"/>
      <c r="K18" s="57"/>
      <c r="L18" s="125"/>
    </row>
    <row r="19" spans="2:14">
      <c r="B19" s="33">
        <v>15</v>
      </c>
      <c r="C19" s="48" t="s">
        <v>66</v>
      </c>
      <c r="D19" s="57">
        <v>1500</v>
      </c>
      <c r="E19" s="57"/>
      <c r="F19" s="57"/>
      <c r="G19" s="57">
        <v>1500</v>
      </c>
      <c r="H19" s="57"/>
      <c r="I19" s="57"/>
      <c r="J19" s="57">
        <v>3112</v>
      </c>
      <c r="K19" s="57">
        <v>208</v>
      </c>
      <c r="L19" s="125"/>
    </row>
    <row r="20" spans="2:14">
      <c r="B20" s="33">
        <v>16</v>
      </c>
      <c r="C20" s="48" t="s">
        <v>184</v>
      </c>
      <c r="D20" s="57">
        <v>2348</v>
      </c>
      <c r="E20" s="57"/>
      <c r="F20" s="57"/>
      <c r="G20" s="57">
        <v>2348</v>
      </c>
      <c r="H20" s="57"/>
      <c r="I20" s="57"/>
      <c r="J20" s="57">
        <v>2131</v>
      </c>
      <c r="K20" s="57">
        <v>91</v>
      </c>
      <c r="L20" s="125"/>
    </row>
    <row r="21" spans="2:14" ht="13.5" thickBot="1">
      <c r="B21" s="112">
        <v>17</v>
      </c>
      <c r="C21" s="29" t="s">
        <v>27</v>
      </c>
      <c r="D21" s="59">
        <f>SUM(D5:D20)</f>
        <v>31258</v>
      </c>
      <c r="E21" s="59">
        <f t="shared" ref="E21:J21" si="0">SUM(E5:E20)</f>
        <v>923</v>
      </c>
      <c r="F21" s="59"/>
      <c r="G21" s="59">
        <f t="shared" si="0"/>
        <v>24280</v>
      </c>
      <c r="H21" s="59">
        <f t="shared" si="0"/>
        <v>406</v>
      </c>
      <c r="I21" s="59">
        <f t="shared" si="0"/>
        <v>0</v>
      </c>
      <c r="J21" s="59">
        <f t="shared" si="0"/>
        <v>7339</v>
      </c>
      <c r="K21" s="59">
        <v>30</v>
      </c>
      <c r="L21" s="125"/>
      <c r="M21" s="161"/>
      <c r="N21" s="168"/>
    </row>
    <row r="22" spans="2:14">
      <c r="B22" s="25"/>
      <c r="C22" s="25"/>
      <c r="D22" s="25"/>
      <c r="E22" s="25"/>
      <c r="F22" s="25"/>
      <c r="G22" s="25"/>
      <c r="H22" s="25"/>
      <c r="I22" s="25"/>
      <c r="J22" s="25"/>
      <c r="K22" s="25"/>
      <c r="M22" s="162"/>
    </row>
    <row r="23" spans="2:14">
      <c r="B23" s="40" t="s">
        <v>295</v>
      </c>
    </row>
    <row r="24" spans="2:14">
      <c r="B24" s="40" t="s">
        <v>294</v>
      </c>
    </row>
    <row r="25" spans="2:14">
      <c r="J25" s="125"/>
    </row>
    <row r="26" spans="2:14">
      <c r="J26" s="125"/>
    </row>
    <row r="27" spans="2:14">
      <c r="D27" s="125"/>
      <c r="J27" s="125"/>
    </row>
    <row r="28" spans="2:14">
      <c r="J28" s="125"/>
    </row>
    <row r="29" spans="2:14">
      <c r="D29" s="125"/>
    </row>
    <row r="30" spans="2:14">
      <c r="D30" s="125"/>
      <c r="J30" s="125"/>
    </row>
    <row r="33" spans="4:4">
      <c r="D33" s="125"/>
    </row>
  </sheetData>
  <mergeCells count="4">
    <mergeCell ref="B2:J2"/>
    <mergeCell ref="D3:E3"/>
    <mergeCell ref="G3:H3"/>
    <mergeCell ref="J3:K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F30" sqref="F30"/>
    </sheetView>
  </sheetViews>
  <sheetFormatPr defaultRowHeight="12.75"/>
  <cols>
    <col min="1" max="1" width="3.7109375" style="40" customWidth="1"/>
    <col min="2" max="2" width="5.140625" style="40" customWidth="1"/>
    <col min="3" max="3" width="43" style="40" customWidth="1"/>
    <col min="4" max="17" width="7.28515625" style="40" customWidth="1"/>
    <col min="18" max="18" width="9.85546875" style="40" customWidth="1"/>
    <col min="19" max="19" width="10.42578125" style="40" customWidth="1"/>
    <col min="20" max="21" width="10.28515625" style="40" bestFit="1" customWidth="1"/>
    <col min="22" max="16384" width="9.140625" style="40"/>
  </cols>
  <sheetData>
    <row r="1" spans="1:21" ht="21" customHeight="1">
      <c r="A1" s="25"/>
      <c r="B1" s="25"/>
      <c r="C1" s="25"/>
      <c r="D1" s="25"/>
      <c r="E1" s="25"/>
      <c r="F1" s="25"/>
      <c r="G1" s="25"/>
      <c r="H1" s="25"/>
    </row>
    <row r="2" spans="1:21" ht="48" customHeight="1">
      <c r="A2" s="38"/>
      <c r="B2" s="252" t="s">
        <v>317</v>
      </c>
      <c r="C2" s="252"/>
      <c r="D2" s="252"/>
      <c r="E2" s="252"/>
      <c r="F2" s="252"/>
      <c r="G2" s="252"/>
      <c r="H2" s="252"/>
      <c r="I2" s="252"/>
      <c r="J2" s="252"/>
    </row>
    <row r="3" spans="1:21" ht="23.25" customHeight="1">
      <c r="A3" s="109"/>
      <c r="B3" s="19" t="s">
        <v>366</v>
      </c>
      <c r="C3" s="14"/>
      <c r="D3" s="286" t="s">
        <v>186</v>
      </c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7" t="s">
        <v>269</v>
      </c>
      <c r="U3" s="287" t="s">
        <v>187</v>
      </c>
    </row>
    <row r="4" spans="1:21" ht="21.75" customHeight="1">
      <c r="A4" s="83"/>
      <c r="B4" s="111"/>
      <c r="C4" s="114" t="s">
        <v>177</v>
      </c>
      <c r="D4" s="116">
        <v>0</v>
      </c>
      <c r="E4" s="116">
        <v>0.02</v>
      </c>
      <c r="F4" s="116">
        <v>0.04</v>
      </c>
      <c r="G4" s="117">
        <v>0.1</v>
      </c>
      <c r="H4" s="117">
        <v>0.2</v>
      </c>
      <c r="I4" s="117">
        <v>0.35</v>
      </c>
      <c r="J4" s="117">
        <v>0.5</v>
      </c>
      <c r="K4" s="117">
        <v>0.7</v>
      </c>
      <c r="L4" s="117">
        <v>0.75</v>
      </c>
      <c r="M4" s="116">
        <v>1</v>
      </c>
      <c r="N4" s="116">
        <v>1.5</v>
      </c>
      <c r="O4" s="116">
        <v>2.5</v>
      </c>
      <c r="P4" s="116">
        <v>3.7</v>
      </c>
      <c r="Q4" s="117">
        <v>12.5</v>
      </c>
      <c r="R4" s="118" t="s">
        <v>26</v>
      </c>
      <c r="S4" s="118" t="s">
        <v>188</v>
      </c>
      <c r="T4" s="287"/>
      <c r="U4" s="287"/>
    </row>
    <row r="5" spans="1:21">
      <c r="A5" s="83"/>
      <c r="B5" s="104">
        <v>1</v>
      </c>
      <c r="C5" s="48" t="s">
        <v>58</v>
      </c>
      <c r="D5" s="57">
        <v>14737</v>
      </c>
      <c r="E5" s="57"/>
      <c r="F5" s="57"/>
      <c r="G5" s="57"/>
      <c r="H5" s="57"/>
      <c r="I5" s="57"/>
      <c r="J5" s="57"/>
      <c r="K5" s="57"/>
      <c r="L5" s="57"/>
      <c r="M5" s="121"/>
      <c r="N5" s="121"/>
      <c r="O5" s="121"/>
      <c r="P5" s="121"/>
      <c r="Q5" s="121"/>
      <c r="R5" s="121"/>
      <c r="S5" s="121"/>
      <c r="T5" s="121">
        <f>SUM(D5:S5)</f>
        <v>14737</v>
      </c>
      <c r="U5" s="121"/>
    </row>
    <row r="6" spans="1:21">
      <c r="A6" s="82"/>
      <c r="B6" s="104">
        <v>2</v>
      </c>
      <c r="C6" s="48" t="s">
        <v>180</v>
      </c>
      <c r="D6" s="57">
        <v>229</v>
      </c>
      <c r="E6" s="57"/>
      <c r="F6" s="57"/>
      <c r="G6" s="57"/>
      <c r="H6" s="57">
        <v>3</v>
      </c>
      <c r="I6" s="57"/>
      <c r="J6" s="57"/>
      <c r="K6" s="57"/>
      <c r="L6" s="57"/>
      <c r="M6" s="121"/>
      <c r="N6" s="121"/>
      <c r="O6" s="121"/>
      <c r="P6" s="121"/>
      <c r="Q6" s="121"/>
      <c r="R6" s="121"/>
      <c r="S6" s="121"/>
      <c r="T6" s="121">
        <f t="shared" ref="T6:T20" si="0">SUM(D6:S6)</f>
        <v>232</v>
      </c>
      <c r="U6" s="164">
        <v>232</v>
      </c>
    </row>
    <row r="7" spans="1:21">
      <c r="A7" s="83"/>
      <c r="B7" s="104">
        <v>3</v>
      </c>
      <c r="C7" s="48" t="s">
        <v>68</v>
      </c>
      <c r="D7" s="57"/>
      <c r="E7" s="57"/>
      <c r="F7" s="57"/>
      <c r="G7" s="57"/>
      <c r="H7" s="57"/>
      <c r="I7" s="57"/>
      <c r="J7" s="57"/>
      <c r="K7" s="57"/>
      <c r="L7" s="57"/>
      <c r="M7" s="121"/>
      <c r="N7" s="121"/>
      <c r="O7" s="121"/>
      <c r="P7" s="121"/>
      <c r="Q7" s="121"/>
      <c r="R7" s="121"/>
      <c r="S7" s="121"/>
      <c r="T7" s="121"/>
      <c r="U7" s="121"/>
    </row>
    <row r="8" spans="1:21">
      <c r="B8" s="104">
        <v>4</v>
      </c>
      <c r="C8" s="48" t="s">
        <v>69</v>
      </c>
      <c r="D8" s="57"/>
      <c r="E8" s="57"/>
      <c r="F8" s="57"/>
      <c r="G8" s="57"/>
      <c r="H8" s="57"/>
      <c r="I8" s="57"/>
      <c r="J8" s="57"/>
      <c r="K8" s="57"/>
      <c r="L8" s="57"/>
      <c r="M8" s="121"/>
      <c r="N8" s="121"/>
      <c r="O8" s="121"/>
      <c r="P8" s="121"/>
      <c r="Q8" s="121"/>
      <c r="R8" s="121"/>
      <c r="S8" s="121"/>
      <c r="T8" s="121"/>
      <c r="U8" s="121"/>
    </row>
    <row r="9" spans="1:21">
      <c r="B9" s="104">
        <v>5</v>
      </c>
      <c r="C9" s="48" t="s">
        <v>70</v>
      </c>
      <c r="D9" s="57"/>
      <c r="E9" s="57"/>
      <c r="F9" s="57"/>
      <c r="G9" s="57"/>
      <c r="H9" s="57"/>
      <c r="I9" s="57"/>
      <c r="J9" s="57"/>
      <c r="K9" s="57"/>
      <c r="L9" s="57"/>
      <c r="M9" s="121"/>
      <c r="N9" s="121"/>
      <c r="O9" s="121"/>
      <c r="P9" s="121"/>
      <c r="Q9" s="121"/>
      <c r="R9" s="121"/>
      <c r="S9" s="121"/>
      <c r="T9" s="121"/>
      <c r="U9" s="121"/>
    </row>
    <row r="10" spans="1:21">
      <c r="B10" s="104">
        <v>6</v>
      </c>
      <c r="C10" s="48" t="s">
        <v>59</v>
      </c>
      <c r="D10" s="57"/>
      <c r="E10" s="57"/>
      <c r="F10" s="57"/>
      <c r="G10" s="57"/>
      <c r="H10" s="57">
        <v>4095</v>
      </c>
      <c r="I10" s="57"/>
      <c r="J10" s="57">
        <v>270</v>
      </c>
      <c r="K10" s="57"/>
      <c r="L10" s="57"/>
      <c r="M10" s="121"/>
      <c r="N10" s="121"/>
      <c r="O10" s="121"/>
      <c r="P10" s="121"/>
      <c r="Q10" s="121"/>
      <c r="R10" s="121"/>
      <c r="S10" s="121"/>
      <c r="T10" s="121">
        <f t="shared" si="0"/>
        <v>4365</v>
      </c>
      <c r="U10" s="164">
        <v>1584</v>
      </c>
    </row>
    <row r="11" spans="1:21">
      <c r="B11" s="104">
        <v>7</v>
      </c>
      <c r="C11" s="48" t="s">
        <v>60</v>
      </c>
      <c r="D11" s="57"/>
      <c r="E11" s="57"/>
      <c r="F11" s="57"/>
      <c r="G11" s="57"/>
      <c r="H11" s="57"/>
      <c r="I11" s="57"/>
      <c r="J11" s="57"/>
      <c r="K11" s="57"/>
      <c r="L11" s="57"/>
      <c r="M11" s="121">
        <v>273</v>
      </c>
      <c r="N11" s="121"/>
      <c r="O11" s="121"/>
      <c r="P11" s="121"/>
      <c r="Q11" s="121"/>
      <c r="R11" s="121"/>
      <c r="S11" s="121"/>
      <c r="T11" s="121">
        <f t="shared" si="0"/>
        <v>273</v>
      </c>
      <c r="U11" s="121">
        <v>273</v>
      </c>
    </row>
    <row r="12" spans="1:21">
      <c r="B12" s="104">
        <v>8</v>
      </c>
      <c r="C12" s="48" t="s">
        <v>62</v>
      </c>
      <c r="D12" s="57"/>
      <c r="E12" s="57"/>
      <c r="F12" s="57"/>
      <c r="G12" s="57"/>
      <c r="H12" s="57"/>
      <c r="I12" s="57"/>
      <c r="J12" s="57"/>
      <c r="K12" s="57"/>
      <c r="L12" s="57">
        <v>1230</v>
      </c>
      <c r="M12" s="121"/>
      <c r="N12" s="121"/>
      <c r="O12" s="121"/>
      <c r="P12" s="121"/>
      <c r="Q12" s="121"/>
      <c r="R12" s="121"/>
      <c r="S12" s="121"/>
      <c r="T12" s="121">
        <f t="shared" si="0"/>
        <v>1230</v>
      </c>
      <c r="U12" s="121">
        <v>1230</v>
      </c>
    </row>
    <row r="13" spans="1:21">
      <c r="B13" s="104">
        <v>9</v>
      </c>
      <c r="C13" s="48" t="s">
        <v>71</v>
      </c>
      <c r="D13" s="57"/>
      <c r="E13" s="57"/>
      <c r="F13" s="57"/>
      <c r="G13" s="57"/>
      <c r="H13" s="57"/>
      <c r="I13" s="57"/>
      <c r="J13" s="57"/>
      <c r="K13" s="57"/>
      <c r="L13" s="57"/>
      <c r="M13" s="121"/>
      <c r="N13" s="121"/>
      <c r="O13" s="121"/>
      <c r="P13" s="121"/>
      <c r="Q13" s="121"/>
      <c r="R13" s="121"/>
      <c r="S13" s="121"/>
      <c r="T13" s="121"/>
      <c r="U13" s="121"/>
    </row>
    <row r="14" spans="1:21">
      <c r="B14" s="104">
        <v>10</v>
      </c>
      <c r="C14" s="48" t="s">
        <v>72</v>
      </c>
      <c r="D14" s="57"/>
      <c r="E14" s="57"/>
      <c r="F14" s="57"/>
      <c r="G14" s="57"/>
      <c r="H14" s="57"/>
      <c r="I14" s="57"/>
      <c r="J14" s="57"/>
      <c r="K14" s="57"/>
      <c r="L14" s="57"/>
      <c r="M14" s="121"/>
      <c r="N14" s="121">
        <v>1</v>
      </c>
      <c r="O14" s="121"/>
      <c r="P14" s="121"/>
      <c r="Q14" s="121"/>
      <c r="R14" s="121"/>
      <c r="S14" s="121"/>
      <c r="T14" s="121">
        <f t="shared" si="0"/>
        <v>1</v>
      </c>
      <c r="U14" s="121">
        <v>1</v>
      </c>
    </row>
    <row r="15" spans="1:21">
      <c r="B15" s="104">
        <v>11</v>
      </c>
      <c r="C15" s="48" t="s">
        <v>181</v>
      </c>
      <c r="D15" s="57"/>
      <c r="E15" s="57"/>
      <c r="F15" s="57"/>
      <c r="G15" s="57"/>
      <c r="H15" s="57"/>
      <c r="I15" s="57"/>
      <c r="J15" s="57"/>
      <c r="K15" s="57"/>
      <c r="L15" s="57"/>
      <c r="M15" s="121"/>
      <c r="N15" s="121"/>
      <c r="O15" s="121"/>
      <c r="P15" s="121"/>
      <c r="Q15" s="121"/>
      <c r="R15" s="121"/>
      <c r="S15" s="121"/>
      <c r="T15" s="121"/>
      <c r="U15" s="121"/>
    </row>
    <row r="16" spans="1:21">
      <c r="B16" s="104">
        <v>12</v>
      </c>
      <c r="C16" s="48" t="s">
        <v>74</v>
      </c>
      <c r="D16" s="57"/>
      <c r="E16" s="57"/>
      <c r="F16" s="57"/>
      <c r="G16" s="57"/>
      <c r="H16" s="57"/>
      <c r="I16" s="57"/>
      <c r="J16" s="57"/>
      <c r="K16" s="57"/>
      <c r="L16" s="57"/>
      <c r="M16" s="121"/>
      <c r="N16" s="121"/>
      <c r="O16" s="121"/>
      <c r="P16" s="121"/>
      <c r="Q16" s="121"/>
      <c r="R16" s="121"/>
      <c r="S16" s="121"/>
      <c r="T16" s="121"/>
      <c r="U16" s="121"/>
    </row>
    <row r="17" spans="2:21" ht="24">
      <c r="B17" s="104">
        <v>13</v>
      </c>
      <c r="C17" s="48" t="s">
        <v>182</v>
      </c>
      <c r="D17" s="57"/>
      <c r="E17" s="57"/>
      <c r="F17" s="57"/>
      <c r="G17" s="57"/>
      <c r="H17" s="57"/>
      <c r="I17" s="57"/>
      <c r="J17" s="57"/>
      <c r="K17" s="57"/>
      <c r="L17" s="57"/>
      <c r="M17" s="121"/>
      <c r="N17" s="121"/>
      <c r="O17" s="121"/>
      <c r="P17" s="121"/>
      <c r="Q17" s="121"/>
      <c r="R17" s="121"/>
      <c r="S17" s="121"/>
      <c r="T17" s="121"/>
      <c r="U17" s="121"/>
    </row>
    <row r="18" spans="2:21">
      <c r="B18" s="104">
        <v>14</v>
      </c>
      <c r="C18" s="48" t="s">
        <v>183</v>
      </c>
      <c r="D18" s="57"/>
      <c r="E18" s="57"/>
      <c r="F18" s="57"/>
      <c r="G18" s="57"/>
      <c r="H18" s="57"/>
      <c r="I18" s="57"/>
      <c r="J18" s="57"/>
      <c r="K18" s="57"/>
      <c r="L18" s="57"/>
      <c r="M18" s="121"/>
      <c r="N18" s="121"/>
      <c r="O18" s="121"/>
      <c r="P18" s="121"/>
      <c r="Q18" s="121"/>
      <c r="R18" s="121"/>
      <c r="S18" s="121"/>
      <c r="T18" s="121"/>
      <c r="U18" s="121"/>
    </row>
    <row r="19" spans="2:21">
      <c r="B19" s="104">
        <v>15</v>
      </c>
      <c r="C19" s="48" t="s">
        <v>66</v>
      </c>
      <c r="D19" s="57"/>
      <c r="E19" s="57"/>
      <c r="F19" s="57"/>
      <c r="G19" s="57"/>
      <c r="H19" s="57"/>
      <c r="I19" s="57"/>
      <c r="J19" s="57"/>
      <c r="K19" s="57"/>
      <c r="L19" s="57"/>
      <c r="M19" s="121">
        <v>425</v>
      </c>
      <c r="N19" s="121"/>
      <c r="O19" s="121">
        <v>1075</v>
      </c>
      <c r="P19" s="121"/>
      <c r="Q19" s="121"/>
      <c r="R19" s="121"/>
      <c r="S19" s="121"/>
      <c r="T19" s="121">
        <f t="shared" si="0"/>
        <v>1500</v>
      </c>
      <c r="U19" s="121">
        <v>1500</v>
      </c>
    </row>
    <row r="20" spans="2:21">
      <c r="B20" s="104">
        <v>16</v>
      </c>
      <c r="C20" s="48" t="s">
        <v>184</v>
      </c>
      <c r="D20" s="57">
        <v>239</v>
      </c>
      <c r="E20" s="57"/>
      <c r="F20" s="57"/>
      <c r="G20" s="57"/>
      <c r="H20" s="57"/>
      <c r="I20" s="57"/>
      <c r="J20" s="57"/>
      <c r="K20" s="57"/>
      <c r="L20" s="57"/>
      <c r="M20" s="121">
        <v>2094</v>
      </c>
      <c r="N20" s="121"/>
      <c r="O20" s="121">
        <v>15</v>
      </c>
      <c r="P20" s="121"/>
      <c r="Q20" s="121"/>
      <c r="R20" s="121"/>
      <c r="S20" s="121"/>
      <c r="T20" s="121">
        <f t="shared" si="0"/>
        <v>2348</v>
      </c>
      <c r="U20" s="121">
        <v>2348</v>
      </c>
    </row>
    <row r="21" spans="2:21" ht="13.5" thickBot="1">
      <c r="B21" s="115">
        <v>17</v>
      </c>
      <c r="C21" s="29" t="s">
        <v>27</v>
      </c>
      <c r="D21" s="59">
        <f>SUM(D5:D20)</f>
        <v>15205</v>
      </c>
      <c r="E21" s="59">
        <f t="shared" ref="E21:U21" si="1">SUM(E5:E20)</f>
        <v>0</v>
      </c>
      <c r="F21" s="59">
        <f t="shared" si="1"/>
        <v>0</v>
      </c>
      <c r="G21" s="59">
        <f t="shared" si="1"/>
        <v>0</v>
      </c>
      <c r="H21" s="59">
        <f t="shared" si="1"/>
        <v>4098</v>
      </c>
      <c r="I21" s="59">
        <f t="shared" si="1"/>
        <v>0</v>
      </c>
      <c r="J21" s="59">
        <f t="shared" si="1"/>
        <v>270</v>
      </c>
      <c r="K21" s="59">
        <f t="shared" si="1"/>
        <v>0</v>
      </c>
      <c r="L21" s="59">
        <f t="shared" si="1"/>
        <v>1230</v>
      </c>
      <c r="M21" s="59">
        <f t="shared" si="1"/>
        <v>2792</v>
      </c>
      <c r="N21" s="59">
        <f t="shared" si="1"/>
        <v>1</v>
      </c>
      <c r="O21" s="59">
        <f t="shared" si="1"/>
        <v>1090</v>
      </c>
      <c r="P21" s="59">
        <f t="shared" si="1"/>
        <v>0</v>
      </c>
      <c r="Q21" s="59">
        <f t="shared" si="1"/>
        <v>0</v>
      </c>
      <c r="R21" s="59">
        <f t="shared" si="1"/>
        <v>0</v>
      </c>
      <c r="S21" s="59">
        <f t="shared" si="1"/>
        <v>0</v>
      </c>
      <c r="T21" s="59">
        <f t="shared" si="1"/>
        <v>24686</v>
      </c>
      <c r="U21" s="59">
        <f t="shared" si="1"/>
        <v>7168</v>
      </c>
    </row>
    <row r="22" spans="2:21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2:21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2:21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</sheetData>
  <mergeCells count="4">
    <mergeCell ref="T3:T4"/>
    <mergeCell ref="U3:U4"/>
    <mergeCell ref="B2:J2"/>
    <mergeCell ref="D3:S3"/>
  </mergeCells>
  <pageMargins left="0.7" right="0.7" top="0.75" bottom="0.75" header="0.3" footer="0.3"/>
  <ignoredErrors>
    <ignoredError sqref="D21 E21:Q21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>
      <selection activeCell="B1" sqref="B1"/>
    </sheetView>
  </sheetViews>
  <sheetFormatPr defaultRowHeight="12.75"/>
  <cols>
    <col min="1" max="1" width="3.7109375" style="40" customWidth="1"/>
    <col min="2" max="2" width="31.5703125" style="40" customWidth="1"/>
    <col min="3" max="3" width="19.5703125" style="40" customWidth="1"/>
    <col min="4" max="4" width="15.85546875" style="40" customWidth="1"/>
    <col min="5" max="5" width="16.5703125" style="40" customWidth="1"/>
    <col min="6" max="6" width="9.140625" style="40"/>
    <col min="7" max="7" width="15.85546875" style="40" customWidth="1"/>
    <col min="8" max="8" width="9.140625" style="40"/>
    <col min="9" max="9" width="11.140625" style="40" customWidth="1"/>
    <col min="10" max="14" width="9.140625" style="40"/>
    <col min="15" max="15" width="12.7109375" style="40" customWidth="1"/>
    <col min="16" max="16384" width="9.140625" style="40"/>
  </cols>
  <sheetData>
    <row r="1" spans="1:16" ht="21" customHeight="1">
      <c r="A1" s="25"/>
      <c r="B1" s="25"/>
      <c r="C1" s="25"/>
      <c r="D1" s="25"/>
      <c r="E1" s="25"/>
      <c r="F1" s="25"/>
      <c r="G1" s="25"/>
      <c r="H1" s="25"/>
    </row>
    <row r="2" spans="1:16" ht="48" customHeight="1">
      <c r="A2" s="38"/>
      <c r="B2" s="252" t="s">
        <v>190</v>
      </c>
      <c r="C2" s="252"/>
      <c r="D2" s="252"/>
      <c r="E2" s="252"/>
      <c r="F2" s="252"/>
      <c r="G2" s="252"/>
      <c r="H2" s="252"/>
      <c r="I2" s="252"/>
    </row>
    <row r="3" spans="1:16" ht="51">
      <c r="A3" s="109"/>
      <c r="B3" s="113" t="s">
        <v>320</v>
      </c>
      <c r="C3" s="15" t="s">
        <v>192</v>
      </c>
      <c r="D3" s="49" t="s">
        <v>193</v>
      </c>
      <c r="E3" s="49" t="s">
        <v>195</v>
      </c>
      <c r="F3" s="49" t="s">
        <v>196</v>
      </c>
      <c r="G3" s="65" t="s">
        <v>204</v>
      </c>
      <c r="H3" s="49" t="s">
        <v>197</v>
      </c>
      <c r="I3" s="49" t="s">
        <v>198</v>
      </c>
      <c r="J3" s="49" t="s">
        <v>199</v>
      </c>
      <c r="K3" s="49" t="s">
        <v>200</v>
      </c>
      <c r="L3" s="49" t="s">
        <v>201</v>
      </c>
      <c r="M3" s="49" t="s">
        <v>202</v>
      </c>
      <c r="N3" s="49" t="s">
        <v>203</v>
      </c>
      <c r="O3" s="49" t="s">
        <v>194</v>
      </c>
    </row>
    <row r="4" spans="1:16">
      <c r="A4" s="83"/>
      <c r="B4" s="92" t="s">
        <v>191</v>
      </c>
      <c r="C4" s="159"/>
      <c r="D4" s="146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56"/>
    </row>
    <row r="5" spans="1:16">
      <c r="A5" s="83"/>
      <c r="B5" s="33"/>
      <c r="C5" s="48" t="s">
        <v>206</v>
      </c>
      <c r="D5" s="57">
        <v>5369</v>
      </c>
      <c r="E5" s="57">
        <v>4982</v>
      </c>
      <c r="F5" s="128">
        <v>0.99298922700707615</v>
      </c>
      <c r="G5" s="57">
        <v>7296</v>
      </c>
      <c r="H5" s="130">
        <v>3.9334113496529617E-4</v>
      </c>
      <c r="I5" s="57">
        <v>32372</v>
      </c>
      <c r="J5" s="128">
        <v>0.76063887532286523</v>
      </c>
      <c r="K5" s="57">
        <v>0</v>
      </c>
      <c r="L5" s="57">
        <v>648</v>
      </c>
      <c r="M5" s="128">
        <v>8.8789730902555722E-2</v>
      </c>
      <c r="N5" s="57">
        <v>2</v>
      </c>
      <c r="O5" s="146"/>
      <c r="P5" s="56"/>
    </row>
    <row r="6" spans="1:16">
      <c r="A6" s="82"/>
      <c r="B6" s="92"/>
      <c r="C6" s="48" t="s">
        <v>207</v>
      </c>
      <c r="D6" s="57">
        <v>437</v>
      </c>
      <c r="E6" s="57">
        <v>314</v>
      </c>
      <c r="F6" s="128">
        <v>0.95484309192711048</v>
      </c>
      <c r="G6" s="57">
        <v>558</v>
      </c>
      <c r="H6" s="130">
        <v>1.9506020570383724E-3</v>
      </c>
      <c r="I6" s="57">
        <v>2044</v>
      </c>
      <c r="J6" s="128">
        <v>0.73911917169993857</v>
      </c>
      <c r="K6" s="57">
        <v>0</v>
      </c>
      <c r="L6" s="57">
        <v>169</v>
      </c>
      <c r="M6" s="128">
        <v>0.30276858350481906</v>
      </c>
      <c r="N6" s="57">
        <v>1</v>
      </c>
      <c r="O6" s="146"/>
      <c r="P6" s="56"/>
    </row>
    <row r="7" spans="1:16">
      <c r="A7" s="83"/>
      <c r="B7" s="33"/>
      <c r="C7" s="48" t="s">
        <v>208</v>
      </c>
      <c r="D7" s="57">
        <v>393</v>
      </c>
      <c r="E7" s="57">
        <v>270</v>
      </c>
      <c r="F7" s="128">
        <v>0.99315350159110627</v>
      </c>
      <c r="G7" s="57">
        <v>494</v>
      </c>
      <c r="H7" s="130">
        <v>3.3538889143928008E-3</v>
      </c>
      <c r="I7" s="57">
        <v>2030</v>
      </c>
      <c r="J7" s="128">
        <v>0.74451574655238106</v>
      </c>
      <c r="K7" s="57">
        <v>0</v>
      </c>
      <c r="L7" s="57">
        <v>221</v>
      </c>
      <c r="M7" s="128">
        <v>0.44699469914128342</v>
      </c>
      <c r="N7" s="57">
        <v>1</v>
      </c>
      <c r="O7" s="146"/>
      <c r="P7" s="56"/>
    </row>
    <row r="8" spans="1:16">
      <c r="B8" s="56"/>
      <c r="C8" s="48" t="s">
        <v>209</v>
      </c>
      <c r="D8" s="57">
        <v>78</v>
      </c>
      <c r="E8" s="57">
        <v>55</v>
      </c>
      <c r="F8" s="128">
        <v>0.99717342092954786</v>
      </c>
      <c r="G8" s="57">
        <v>99</v>
      </c>
      <c r="H8" s="130">
        <v>6.0552661899166181E-3</v>
      </c>
      <c r="I8" s="57">
        <v>470</v>
      </c>
      <c r="J8" s="128">
        <v>0.73750423920253194</v>
      </c>
      <c r="K8" s="57">
        <v>0</v>
      </c>
      <c r="L8" s="57">
        <v>65</v>
      </c>
      <c r="M8" s="128">
        <v>0.66448614820587004</v>
      </c>
      <c r="N8" s="57">
        <v>0</v>
      </c>
      <c r="O8" s="146"/>
      <c r="P8" s="56"/>
    </row>
    <row r="9" spans="1:16">
      <c r="B9" s="56"/>
      <c r="C9" s="48" t="s">
        <v>210</v>
      </c>
      <c r="D9" s="57">
        <v>298</v>
      </c>
      <c r="E9" s="57">
        <v>187</v>
      </c>
      <c r="F9" s="128">
        <v>0.99951296449165228</v>
      </c>
      <c r="G9" s="57">
        <v>335</v>
      </c>
      <c r="H9" s="130">
        <v>1.1288078308191601E-2</v>
      </c>
      <c r="I9" s="57">
        <v>1783</v>
      </c>
      <c r="J9" s="128">
        <v>0.74989759085892249</v>
      </c>
      <c r="K9" s="57">
        <v>0</v>
      </c>
      <c r="L9" s="57">
        <v>348</v>
      </c>
      <c r="M9" s="128">
        <v>1.0381263594444408</v>
      </c>
      <c r="N9" s="57">
        <v>3</v>
      </c>
      <c r="O9" s="146"/>
      <c r="P9" s="56"/>
    </row>
    <row r="10" spans="1:16">
      <c r="B10" s="56"/>
      <c r="C10" s="48" t="s">
        <v>211</v>
      </c>
      <c r="D10" s="57">
        <v>49</v>
      </c>
      <c r="E10" s="57">
        <v>23</v>
      </c>
      <c r="F10" s="128">
        <v>0.99998582942444714</v>
      </c>
      <c r="G10" s="57">
        <v>47</v>
      </c>
      <c r="H10" s="130">
        <v>4.6457832295403248E-2</v>
      </c>
      <c r="I10" s="57">
        <v>294</v>
      </c>
      <c r="J10" s="128">
        <v>0.78236184527438546</v>
      </c>
      <c r="K10" s="57">
        <v>0</v>
      </c>
      <c r="L10" s="57">
        <v>119</v>
      </c>
      <c r="M10" s="128">
        <v>2.5309578553652043</v>
      </c>
      <c r="N10" s="57">
        <v>2</v>
      </c>
      <c r="O10" s="146"/>
      <c r="P10" s="56"/>
    </row>
    <row r="11" spans="1:16">
      <c r="B11" s="56"/>
      <c r="C11" s="48" t="s">
        <v>212</v>
      </c>
      <c r="D11" s="57">
        <v>384</v>
      </c>
      <c r="E11" s="57">
        <v>103</v>
      </c>
      <c r="F11" s="128">
        <v>0.99924931698609254</v>
      </c>
      <c r="G11" s="57">
        <v>355</v>
      </c>
      <c r="H11" s="130">
        <v>0.1059328903453011</v>
      </c>
      <c r="I11" s="57">
        <v>1866</v>
      </c>
      <c r="J11" s="128">
        <v>0.73183099620497649</v>
      </c>
      <c r="K11" s="57">
        <v>0</v>
      </c>
      <c r="L11" s="57">
        <v>1249</v>
      </c>
      <c r="M11" s="128">
        <v>3.5187362745004744</v>
      </c>
      <c r="N11" s="57">
        <v>28</v>
      </c>
      <c r="O11" s="146"/>
      <c r="P11" s="56"/>
    </row>
    <row r="12" spans="1:16">
      <c r="B12" s="56"/>
      <c r="C12" s="48" t="s">
        <v>213</v>
      </c>
      <c r="D12" s="57">
        <v>68</v>
      </c>
      <c r="E12" s="57">
        <v>9</v>
      </c>
      <c r="F12" s="128">
        <v>0.9999983440295549</v>
      </c>
      <c r="G12" s="57">
        <v>55</v>
      </c>
      <c r="H12" s="130">
        <v>1</v>
      </c>
      <c r="I12" s="57">
        <v>220</v>
      </c>
      <c r="J12" s="128">
        <v>0.53147269066552116</v>
      </c>
      <c r="K12" s="57">
        <v>0</v>
      </c>
      <c r="L12" s="57">
        <v>395</v>
      </c>
      <c r="M12" s="128">
        <v>7.2040878282336429</v>
      </c>
      <c r="N12" s="57">
        <v>29</v>
      </c>
      <c r="O12" s="146"/>
      <c r="P12" s="56"/>
    </row>
    <row r="13" spans="1:16" s="119" customFormat="1" ht="13.5" thickBot="1">
      <c r="B13" s="58"/>
      <c r="C13" s="29" t="s">
        <v>205</v>
      </c>
      <c r="D13" s="59">
        <f>SUM(D5:D12)</f>
        <v>7076</v>
      </c>
      <c r="E13" s="59">
        <f>SUM(E5:E12)</f>
        <v>5943</v>
      </c>
      <c r="F13" s="129">
        <v>0.99136821961680799</v>
      </c>
      <c r="G13" s="59">
        <f>SUM(G5:G12)</f>
        <v>9239</v>
      </c>
      <c r="H13" s="131">
        <v>1.1321232871838458E-2</v>
      </c>
      <c r="I13" s="59">
        <f>SUM(I5:I12)</f>
        <v>41079</v>
      </c>
      <c r="J13" s="129">
        <v>0.7554845738955317</v>
      </c>
      <c r="K13" s="59"/>
      <c r="L13" s="59">
        <f>SUM(L5:L12)</f>
        <v>3214</v>
      </c>
      <c r="M13" s="129">
        <v>0.34791890135628351</v>
      </c>
      <c r="N13" s="59">
        <f>SUM(N5:N12)</f>
        <v>66</v>
      </c>
      <c r="O13" s="59">
        <v>188</v>
      </c>
      <c r="P13" s="122"/>
    </row>
    <row r="14" spans="1:16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16" ht="51">
      <c r="B15" s="113" t="s">
        <v>320</v>
      </c>
      <c r="C15" s="15" t="s">
        <v>192</v>
      </c>
      <c r="D15" s="49" t="s">
        <v>193</v>
      </c>
      <c r="E15" s="49" t="s">
        <v>195</v>
      </c>
      <c r="F15" s="49" t="s">
        <v>196</v>
      </c>
      <c r="G15" s="65" t="s">
        <v>204</v>
      </c>
      <c r="H15" s="49" t="s">
        <v>197</v>
      </c>
      <c r="I15" s="49" t="s">
        <v>198</v>
      </c>
      <c r="J15" s="49" t="s">
        <v>199</v>
      </c>
      <c r="K15" s="49" t="s">
        <v>200</v>
      </c>
      <c r="L15" s="49" t="s">
        <v>201</v>
      </c>
      <c r="M15" s="49" t="s">
        <v>202</v>
      </c>
      <c r="N15" s="49" t="s">
        <v>203</v>
      </c>
      <c r="O15" s="49" t="s">
        <v>194</v>
      </c>
      <c r="P15" s="56"/>
    </row>
    <row r="16" spans="1:16">
      <c r="B16" s="92" t="s">
        <v>214</v>
      </c>
      <c r="C16" s="159"/>
      <c r="D16" s="14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56"/>
    </row>
    <row r="17" spans="2:18">
      <c r="B17" s="33"/>
      <c r="C17" s="48" t="s">
        <v>206</v>
      </c>
      <c r="D17" s="57">
        <v>2463</v>
      </c>
      <c r="E17" s="57">
        <v>9369</v>
      </c>
      <c r="F17" s="128">
        <v>0.9962662944349161</v>
      </c>
      <c r="G17" s="57">
        <v>10504</v>
      </c>
      <c r="H17" s="130">
        <v>4.0042598782201021E-4</v>
      </c>
      <c r="I17" s="57">
        <v>76481</v>
      </c>
      <c r="J17" s="128">
        <v>0.7766658113299566</v>
      </c>
      <c r="K17" s="57">
        <v>0</v>
      </c>
      <c r="L17" s="57">
        <v>1028</v>
      </c>
      <c r="M17" s="128">
        <v>9.7858160174377262E-2</v>
      </c>
      <c r="N17" s="57">
        <v>4</v>
      </c>
      <c r="O17" s="146"/>
      <c r="P17" s="56"/>
    </row>
    <row r="18" spans="2:18">
      <c r="B18" s="92"/>
      <c r="C18" s="48" t="s">
        <v>207</v>
      </c>
      <c r="D18" s="57">
        <v>408</v>
      </c>
      <c r="E18" s="57">
        <v>552</v>
      </c>
      <c r="F18" s="128">
        <v>0.99751823170422838</v>
      </c>
      <c r="G18" s="57">
        <v>876</v>
      </c>
      <c r="H18" s="130">
        <v>1.9829254806158678E-3</v>
      </c>
      <c r="I18" s="57">
        <v>5492</v>
      </c>
      <c r="J18" s="128">
        <v>0.7653997198454684</v>
      </c>
      <c r="K18" s="57">
        <v>0</v>
      </c>
      <c r="L18" s="57">
        <v>282</v>
      </c>
      <c r="M18" s="128">
        <v>0.3214439918771077</v>
      </c>
      <c r="N18" s="57">
        <v>1</v>
      </c>
      <c r="O18" s="146"/>
      <c r="P18" s="56"/>
    </row>
    <row r="19" spans="2:18">
      <c r="B19" s="33"/>
      <c r="C19" s="48" t="s">
        <v>208</v>
      </c>
      <c r="D19" s="57">
        <v>522</v>
      </c>
      <c r="E19" s="57">
        <v>496</v>
      </c>
      <c r="F19" s="128">
        <v>0.99792169203919034</v>
      </c>
      <c r="G19" s="57">
        <v>930</v>
      </c>
      <c r="H19" s="130">
        <v>3.2601076184472591E-3</v>
      </c>
      <c r="I19" s="57">
        <v>6750</v>
      </c>
      <c r="J19" s="128">
        <v>0.76188005253625601</v>
      </c>
      <c r="K19" s="57">
        <v>0</v>
      </c>
      <c r="L19" s="57">
        <v>408</v>
      </c>
      <c r="M19" s="128">
        <v>0.43897229350713657</v>
      </c>
      <c r="N19" s="57">
        <v>2</v>
      </c>
      <c r="O19" s="146"/>
      <c r="P19" s="56"/>
    </row>
    <row r="20" spans="2:18">
      <c r="B20" s="56"/>
      <c r="C20" s="48" t="s">
        <v>209</v>
      </c>
      <c r="D20" s="57">
        <v>101</v>
      </c>
      <c r="E20" s="57">
        <v>103</v>
      </c>
      <c r="F20" s="128">
        <v>0.99804731896542376</v>
      </c>
      <c r="G20" s="57">
        <v>192</v>
      </c>
      <c r="H20" s="130">
        <v>6.1204193897156948E-3</v>
      </c>
      <c r="I20" s="57">
        <v>1849</v>
      </c>
      <c r="J20" s="128">
        <v>0.76851970455357554</v>
      </c>
      <c r="K20" s="57">
        <v>0</v>
      </c>
      <c r="L20" s="57">
        <v>121</v>
      </c>
      <c r="M20" s="128">
        <v>0.63013341892596242</v>
      </c>
      <c r="N20" s="57">
        <v>1</v>
      </c>
      <c r="O20" s="146"/>
      <c r="P20" s="56"/>
    </row>
    <row r="21" spans="2:18">
      <c r="B21" s="56"/>
      <c r="C21" s="48" t="s">
        <v>210</v>
      </c>
      <c r="D21" s="57">
        <v>253</v>
      </c>
      <c r="E21" s="57">
        <v>238</v>
      </c>
      <c r="F21" s="128">
        <v>0.99708381677953695</v>
      </c>
      <c r="G21" s="57">
        <v>404</v>
      </c>
      <c r="H21" s="130">
        <v>1.1349387067077908E-2</v>
      </c>
      <c r="I21" s="57">
        <v>6660</v>
      </c>
      <c r="J21" s="128">
        <v>0.79734230798518968</v>
      </c>
      <c r="K21" s="57">
        <v>0</v>
      </c>
      <c r="L21" s="57">
        <v>344</v>
      </c>
      <c r="M21" s="128">
        <v>0.85158241875407392</v>
      </c>
      <c r="N21" s="57">
        <v>4</v>
      </c>
      <c r="O21" s="146"/>
      <c r="P21" s="56"/>
    </row>
    <row r="22" spans="2:18">
      <c r="B22" s="56"/>
      <c r="C22" s="48" t="s">
        <v>211</v>
      </c>
      <c r="D22" s="57">
        <v>49</v>
      </c>
      <c r="E22" s="57">
        <v>43</v>
      </c>
      <c r="F22" s="128">
        <v>0.99894336499326919</v>
      </c>
      <c r="G22" s="57">
        <v>83</v>
      </c>
      <c r="H22" s="130">
        <v>4.4624863363941836E-2</v>
      </c>
      <c r="I22" s="57">
        <v>4336</v>
      </c>
      <c r="J22" s="128">
        <v>0.81242628471870837</v>
      </c>
      <c r="K22" s="57">
        <v>0</v>
      </c>
      <c r="L22" s="57">
        <v>101</v>
      </c>
      <c r="M22" s="128">
        <v>1.2144521793150223</v>
      </c>
      <c r="N22" s="57">
        <v>3</v>
      </c>
      <c r="O22" s="146"/>
      <c r="P22" s="56"/>
    </row>
    <row r="23" spans="2:18">
      <c r="B23" s="56"/>
      <c r="C23" s="48" t="s">
        <v>212</v>
      </c>
      <c r="D23" s="57">
        <v>283</v>
      </c>
      <c r="E23" s="57">
        <v>53</v>
      </c>
      <c r="F23" s="128">
        <v>0.99411332479490677</v>
      </c>
      <c r="G23" s="57">
        <v>324</v>
      </c>
      <c r="H23" s="130">
        <v>0.10660103866778803</v>
      </c>
      <c r="I23" s="57">
        <v>3822</v>
      </c>
      <c r="J23" s="128">
        <v>0.78548038756626304</v>
      </c>
      <c r="K23" s="57">
        <v>0</v>
      </c>
      <c r="L23" s="57">
        <v>453</v>
      </c>
      <c r="M23" s="128">
        <v>1.3969441981757842</v>
      </c>
      <c r="N23" s="57">
        <v>27</v>
      </c>
      <c r="O23" s="146"/>
      <c r="P23" s="56"/>
    </row>
    <row r="24" spans="2:18">
      <c r="B24" s="56"/>
      <c r="C24" s="48" t="s">
        <v>213</v>
      </c>
      <c r="D24" s="57">
        <v>57</v>
      </c>
      <c r="E24" s="57">
        <v>7</v>
      </c>
      <c r="F24" s="128">
        <v>0.98532765649513976</v>
      </c>
      <c r="G24" s="57">
        <v>63</v>
      </c>
      <c r="H24" s="130">
        <v>1</v>
      </c>
      <c r="I24" s="57">
        <v>718</v>
      </c>
      <c r="J24" s="128">
        <v>0.52820293279278396</v>
      </c>
      <c r="K24" s="57">
        <v>0</v>
      </c>
      <c r="L24" s="57">
        <v>381</v>
      </c>
      <c r="M24" s="128">
        <v>6.0665791595604874</v>
      </c>
      <c r="N24" s="57">
        <v>33</v>
      </c>
      <c r="O24" s="146"/>
    </row>
    <row r="25" spans="2:18" ht="13.5" thickBot="1">
      <c r="B25" s="58"/>
      <c r="C25" s="29" t="s">
        <v>205</v>
      </c>
      <c r="D25" s="59">
        <f>SUM(D17:D24)</f>
        <v>4136</v>
      </c>
      <c r="E25" s="59">
        <f>SUM(E17:E24)</f>
        <v>10861</v>
      </c>
      <c r="F25" s="129">
        <v>0.99643348856822</v>
      </c>
      <c r="G25" s="59">
        <f>SUM(G17:G24)</f>
        <v>13376</v>
      </c>
      <c r="H25" s="131">
        <v>8.6634110529201676E-3</v>
      </c>
      <c r="I25" s="59">
        <f>SUM(I17:I24)</f>
        <v>106108</v>
      </c>
      <c r="J25" s="129">
        <v>0.77467516170422468</v>
      </c>
      <c r="K25" s="59"/>
      <c r="L25" s="59">
        <f>SUM(L17:L24)</f>
        <v>3118</v>
      </c>
      <c r="M25" s="129">
        <v>0.23309370406539931</v>
      </c>
      <c r="N25" s="59">
        <f>SUM(N17:N24)</f>
        <v>75</v>
      </c>
      <c r="O25" s="59">
        <v>190</v>
      </c>
      <c r="P25" s="125"/>
      <c r="R25" s="125"/>
    </row>
    <row r="27" spans="2:18" ht="51">
      <c r="B27" s="113" t="s">
        <v>320</v>
      </c>
      <c r="C27" s="15" t="s">
        <v>192</v>
      </c>
      <c r="D27" s="49" t="s">
        <v>193</v>
      </c>
      <c r="E27" s="49" t="s">
        <v>195</v>
      </c>
      <c r="F27" s="49" t="s">
        <v>196</v>
      </c>
      <c r="G27" s="65" t="s">
        <v>204</v>
      </c>
      <c r="H27" s="49" t="s">
        <v>197</v>
      </c>
      <c r="I27" s="49" t="s">
        <v>198</v>
      </c>
      <c r="J27" s="49" t="s">
        <v>199</v>
      </c>
      <c r="K27" s="65" t="s">
        <v>217</v>
      </c>
      <c r="L27" s="49" t="s">
        <v>201</v>
      </c>
      <c r="M27" s="49" t="s">
        <v>202</v>
      </c>
      <c r="N27" s="49" t="s">
        <v>203</v>
      </c>
      <c r="O27" s="49" t="s">
        <v>194</v>
      </c>
    </row>
    <row r="28" spans="2:18">
      <c r="B28" s="92" t="s">
        <v>215</v>
      </c>
      <c r="C28" s="159"/>
      <c r="D28" s="146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</row>
    <row r="29" spans="2:18">
      <c r="B29" s="33"/>
      <c r="C29" s="48" t="s">
        <v>206</v>
      </c>
      <c r="D29" s="57">
        <v>10518</v>
      </c>
      <c r="E29" s="57">
        <v>14882</v>
      </c>
      <c r="F29" s="128">
        <v>0.12151185898002199</v>
      </c>
      <c r="G29" s="57">
        <v>11507</v>
      </c>
      <c r="H29" s="130">
        <v>7.6452103661063943E-4</v>
      </c>
      <c r="I29" s="57">
        <v>5765</v>
      </c>
      <c r="J29" s="128">
        <v>0.44999999999999857</v>
      </c>
      <c r="K29" s="126">
        <v>2.501369863013696</v>
      </c>
      <c r="L29" s="57">
        <v>2090</v>
      </c>
      <c r="M29" s="128">
        <v>0.18161983803842191</v>
      </c>
      <c r="N29" s="57">
        <v>4</v>
      </c>
      <c r="O29" s="146"/>
    </row>
    <row r="30" spans="2:18">
      <c r="B30" s="92"/>
      <c r="C30" s="48" t="s">
        <v>207</v>
      </c>
      <c r="D30" s="57">
        <v>1473</v>
      </c>
      <c r="E30" s="57">
        <v>1855</v>
      </c>
      <c r="F30" s="128">
        <v>0.16613356617906067</v>
      </c>
      <c r="G30" s="57">
        <v>1668</v>
      </c>
      <c r="H30" s="130">
        <v>1.8857715162308292E-3</v>
      </c>
      <c r="I30" s="57">
        <v>1105</v>
      </c>
      <c r="J30" s="128">
        <v>0.44999999999999962</v>
      </c>
      <c r="K30" s="126">
        <v>2.5013698630136938</v>
      </c>
      <c r="L30" s="57">
        <v>488</v>
      </c>
      <c r="M30" s="128">
        <v>0.29272389771361335</v>
      </c>
      <c r="N30" s="57">
        <v>2</v>
      </c>
      <c r="O30" s="146"/>
    </row>
    <row r="31" spans="2:18">
      <c r="B31" s="33"/>
      <c r="C31" s="48" t="s">
        <v>208</v>
      </c>
      <c r="D31" s="57">
        <v>2886</v>
      </c>
      <c r="E31" s="57">
        <v>2523</v>
      </c>
      <c r="F31" s="128">
        <v>0.14710821294210083</v>
      </c>
      <c r="G31" s="57">
        <v>2882</v>
      </c>
      <c r="H31" s="130">
        <v>3.7517366262244606E-3</v>
      </c>
      <c r="I31" s="57">
        <v>1449</v>
      </c>
      <c r="J31" s="128">
        <v>0.45000000000000079</v>
      </c>
      <c r="K31" s="126">
        <v>2.5013698630136978</v>
      </c>
      <c r="L31" s="57">
        <v>1238</v>
      </c>
      <c r="M31" s="128">
        <v>0.42958222657909229</v>
      </c>
      <c r="N31" s="57">
        <v>5</v>
      </c>
      <c r="O31" s="146"/>
    </row>
    <row r="32" spans="2:18">
      <c r="B32" s="56"/>
      <c r="C32" s="48" t="s">
        <v>209</v>
      </c>
      <c r="D32" s="57">
        <v>1273</v>
      </c>
      <c r="E32" s="57">
        <v>1024</v>
      </c>
      <c r="F32" s="128">
        <v>0.19383121868336495</v>
      </c>
      <c r="G32" s="57">
        <v>1389</v>
      </c>
      <c r="H32" s="130">
        <v>6.3077250248874429E-3</v>
      </c>
      <c r="I32" s="57">
        <v>679</v>
      </c>
      <c r="J32" s="128">
        <v>0.45000000000000057</v>
      </c>
      <c r="K32" s="126">
        <v>2.5013698630137062</v>
      </c>
      <c r="L32" s="57">
        <v>743</v>
      </c>
      <c r="M32" s="128">
        <v>0.53472063491491684</v>
      </c>
      <c r="N32" s="57">
        <v>4</v>
      </c>
      <c r="O32" s="146"/>
    </row>
    <row r="33" spans="2:18">
      <c r="B33" s="56"/>
      <c r="C33" s="48" t="s">
        <v>210</v>
      </c>
      <c r="D33" s="57">
        <v>3528</v>
      </c>
      <c r="E33" s="57">
        <v>2210</v>
      </c>
      <c r="F33" s="128">
        <v>0.20414584356984491</v>
      </c>
      <c r="G33" s="57">
        <v>3818</v>
      </c>
      <c r="H33" s="130">
        <v>1.3058704137616778E-2</v>
      </c>
      <c r="I33" s="57">
        <v>1555</v>
      </c>
      <c r="J33" s="128">
        <v>0.44999999999999873</v>
      </c>
      <c r="K33" s="126">
        <v>2.5013698630136982</v>
      </c>
      <c r="L33" s="57">
        <v>2623</v>
      </c>
      <c r="M33" s="128">
        <v>0.68689732446010898</v>
      </c>
      <c r="N33" s="57">
        <v>22</v>
      </c>
      <c r="O33" s="146"/>
    </row>
    <row r="34" spans="2:18">
      <c r="B34" s="56"/>
      <c r="C34" s="48" t="s">
        <v>211</v>
      </c>
      <c r="D34" s="57">
        <v>549</v>
      </c>
      <c r="E34" s="57">
        <v>359</v>
      </c>
      <c r="F34" s="128">
        <v>0.22870871433972378</v>
      </c>
      <c r="G34" s="57">
        <v>582</v>
      </c>
      <c r="H34" s="130">
        <v>4.6717944409110576E-2</v>
      </c>
      <c r="I34" s="57">
        <v>260</v>
      </c>
      <c r="J34" s="128">
        <v>0.4499999999999999</v>
      </c>
      <c r="K34" s="126">
        <v>2.5013698630136951</v>
      </c>
      <c r="L34" s="57">
        <v>568</v>
      </c>
      <c r="M34" s="128">
        <v>0.97512629468825651</v>
      </c>
      <c r="N34" s="57">
        <v>12</v>
      </c>
      <c r="O34" s="146"/>
    </row>
    <row r="35" spans="2:18">
      <c r="B35" s="56"/>
      <c r="C35" s="48" t="s">
        <v>212</v>
      </c>
      <c r="D35" s="57">
        <v>1389</v>
      </c>
      <c r="E35" s="57">
        <v>522</v>
      </c>
      <c r="F35" s="128">
        <v>0.2499582684575074</v>
      </c>
      <c r="G35" s="57">
        <v>1446</v>
      </c>
      <c r="H35" s="130">
        <v>0.12999690058259314</v>
      </c>
      <c r="I35" s="57">
        <v>930</v>
      </c>
      <c r="J35" s="128">
        <v>0.44999999999999962</v>
      </c>
      <c r="K35" s="126">
        <v>2.5013698630136956</v>
      </c>
      <c r="L35" s="57">
        <v>2021</v>
      </c>
      <c r="M35" s="128">
        <v>1.3979487590624979</v>
      </c>
      <c r="N35" s="57">
        <v>85</v>
      </c>
      <c r="O35" s="146"/>
    </row>
    <row r="36" spans="2:18">
      <c r="B36" s="56"/>
      <c r="C36" s="48" t="s">
        <v>213</v>
      </c>
      <c r="D36" s="57">
        <v>142</v>
      </c>
      <c r="E36" s="57">
        <v>16</v>
      </c>
      <c r="F36" s="128">
        <v>0.34775503198456365</v>
      </c>
      <c r="G36" s="57">
        <v>130</v>
      </c>
      <c r="H36" s="130">
        <v>1</v>
      </c>
      <c r="I36" s="57">
        <v>46</v>
      </c>
      <c r="J36" s="128">
        <v>0.44999999999999996</v>
      </c>
      <c r="K36" s="126">
        <v>2.5013698630136969</v>
      </c>
      <c r="L36" s="57">
        <v>0</v>
      </c>
      <c r="M36" s="128">
        <v>0</v>
      </c>
      <c r="N36" s="57">
        <v>58</v>
      </c>
      <c r="O36" s="146"/>
    </row>
    <row r="37" spans="2:18" ht="13.5" thickBot="1">
      <c r="B37" s="58"/>
      <c r="C37" s="29" t="s">
        <v>205</v>
      </c>
      <c r="D37" s="59">
        <f>SUM(D29:D36)</f>
        <v>21758</v>
      </c>
      <c r="E37" s="59">
        <f>SUM(E29:E36)</f>
        <v>23391</v>
      </c>
      <c r="F37" s="129">
        <v>0.14345654399249141</v>
      </c>
      <c r="G37" s="59">
        <f>SUM(G29:G36)</f>
        <v>23422</v>
      </c>
      <c r="H37" s="131">
        <v>1.8183908653704409E-2</v>
      </c>
      <c r="I37" s="59">
        <f>SUM(I29:I36)</f>
        <v>11789</v>
      </c>
      <c r="J37" s="129">
        <v>0.45</v>
      </c>
      <c r="K37" s="127">
        <v>2.5</v>
      </c>
      <c r="L37" s="167">
        <f>SUM(L29:L36)</f>
        <v>9771</v>
      </c>
      <c r="M37" s="129">
        <v>0.41716145602836752</v>
      </c>
      <c r="N37" s="59">
        <f>SUM(N29:N36)</f>
        <v>192</v>
      </c>
      <c r="O37" s="59">
        <v>816</v>
      </c>
      <c r="Q37" s="160"/>
      <c r="R37" s="125"/>
    </row>
    <row r="39" spans="2:18" ht="42.75">
      <c r="B39" s="113" t="s">
        <v>320</v>
      </c>
      <c r="C39" s="15" t="s">
        <v>192</v>
      </c>
      <c r="D39" s="49" t="s">
        <v>193</v>
      </c>
      <c r="E39" s="49" t="s">
        <v>195</v>
      </c>
      <c r="F39" s="49" t="s">
        <v>196</v>
      </c>
      <c r="G39" s="65" t="s">
        <v>204</v>
      </c>
      <c r="H39" s="49" t="s">
        <v>197</v>
      </c>
      <c r="I39" s="49" t="s">
        <v>198</v>
      </c>
      <c r="J39" s="49" t="s">
        <v>199</v>
      </c>
      <c r="K39" s="49" t="s">
        <v>200</v>
      </c>
      <c r="L39" s="49" t="s">
        <v>201</v>
      </c>
      <c r="M39" s="49" t="s">
        <v>202</v>
      </c>
      <c r="N39" s="49" t="s">
        <v>203</v>
      </c>
      <c r="O39" s="49" t="s">
        <v>194</v>
      </c>
    </row>
    <row r="40" spans="2:18">
      <c r="B40" s="92" t="s">
        <v>216</v>
      </c>
      <c r="C40" s="159"/>
      <c r="D40" s="146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</row>
    <row r="41" spans="2:18">
      <c r="B41" s="33"/>
      <c r="C41" s="48" t="s">
        <v>206</v>
      </c>
      <c r="D41" s="57">
        <v>26949</v>
      </c>
      <c r="E41" s="57">
        <v>16820</v>
      </c>
      <c r="F41" s="128">
        <v>9.3142823159079624E-2</v>
      </c>
      <c r="G41" s="57">
        <v>14911</v>
      </c>
      <c r="H41" s="130">
        <v>7.1027788890311468E-4</v>
      </c>
      <c r="I41" s="57">
        <v>2283</v>
      </c>
      <c r="J41" s="128">
        <v>0.44999999999999984</v>
      </c>
      <c r="K41" s="126">
        <v>2.5013698630137022</v>
      </c>
      <c r="L41" s="57">
        <v>3722</v>
      </c>
      <c r="M41" s="128">
        <v>0.24964043608885078</v>
      </c>
      <c r="N41" s="57">
        <v>5</v>
      </c>
      <c r="O41" s="146"/>
    </row>
    <row r="42" spans="2:18">
      <c r="B42" s="92"/>
      <c r="C42" s="48" t="s">
        <v>207</v>
      </c>
      <c r="D42" s="57">
        <v>700</v>
      </c>
      <c r="E42" s="57">
        <v>611</v>
      </c>
      <c r="F42" s="128">
        <v>8.6883413121608535E-2</v>
      </c>
      <c r="G42" s="57">
        <v>730</v>
      </c>
      <c r="H42" s="130">
        <v>1.8168284420394037E-3</v>
      </c>
      <c r="I42" s="57">
        <v>279</v>
      </c>
      <c r="J42" s="128">
        <v>0.4499999999999999</v>
      </c>
      <c r="K42" s="126">
        <v>2.5013698630137005</v>
      </c>
      <c r="L42" s="57">
        <v>314</v>
      </c>
      <c r="M42" s="128">
        <v>0.42947079046035402</v>
      </c>
      <c r="N42" s="57">
        <v>0</v>
      </c>
      <c r="O42" s="146"/>
    </row>
    <row r="43" spans="2:18">
      <c r="B43" s="33"/>
      <c r="C43" s="48" t="s">
        <v>208</v>
      </c>
      <c r="D43" s="57">
        <v>12205</v>
      </c>
      <c r="E43" s="57">
        <v>3532</v>
      </c>
      <c r="F43" s="128">
        <v>0.15852028375277036</v>
      </c>
      <c r="G43" s="57">
        <v>4471</v>
      </c>
      <c r="H43" s="130">
        <v>3.9002198545595675E-3</v>
      </c>
      <c r="I43" s="57">
        <v>696</v>
      </c>
      <c r="J43" s="128">
        <v>0.4499999999999989</v>
      </c>
      <c r="K43" s="126">
        <v>2.5013698630136951</v>
      </c>
      <c r="L43" s="57">
        <v>2865</v>
      </c>
      <c r="M43" s="128">
        <v>0.64095721993188937</v>
      </c>
      <c r="N43" s="57">
        <v>8</v>
      </c>
      <c r="O43" s="146"/>
    </row>
    <row r="44" spans="2:18">
      <c r="B44" s="56"/>
      <c r="C44" s="48" t="s">
        <v>209</v>
      </c>
      <c r="D44" s="57">
        <v>210</v>
      </c>
      <c r="E44" s="57">
        <v>194</v>
      </c>
      <c r="F44" s="128">
        <v>0.15070287813478211</v>
      </c>
      <c r="G44" s="57">
        <v>233</v>
      </c>
      <c r="H44" s="130">
        <v>5.9603729396513361E-3</v>
      </c>
      <c r="I44" s="57">
        <v>188</v>
      </c>
      <c r="J44" s="128">
        <v>0.45</v>
      </c>
      <c r="K44" s="126">
        <v>2.5013698630136965</v>
      </c>
      <c r="L44" s="57">
        <v>176</v>
      </c>
      <c r="M44" s="128">
        <v>0.75219576151153345</v>
      </c>
      <c r="N44" s="57">
        <v>1</v>
      </c>
      <c r="O44" s="146"/>
    </row>
    <row r="45" spans="2:18">
      <c r="B45" s="56"/>
      <c r="C45" s="48" t="s">
        <v>210</v>
      </c>
      <c r="D45" s="57">
        <v>2695</v>
      </c>
      <c r="E45" s="57">
        <v>1438</v>
      </c>
      <c r="F45" s="128">
        <v>0.21006138209797942</v>
      </c>
      <c r="G45" s="57">
        <v>2836</v>
      </c>
      <c r="H45" s="130">
        <v>1.3436619668589859E-2</v>
      </c>
      <c r="I45" s="57">
        <v>792</v>
      </c>
      <c r="J45" s="128">
        <v>0.45000000000000034</v>
      </c>
      <c r="K45" s="126">
        <v>2.5013698630136982</v>
      </c>
      <c r="L45" s="57">
        <v>2957</v>
      </c>
      <c r="M45" s="128">
        <v>1.0427271230141237</v>
      </c>
      <c r="N45" s="57">
        <v>17</v>
      </c>
      <c r="O45" s="146"/>
    </row>
    <row r="46" spans="2:18">
      <c r="B46" s="56"/>
      <c r="C46" s="48" t="s">
        <v>211</v>
      </c>
      <c r="D46" s="57">
        <v>292</v>
      </c>
      <c r="E46" s="57">
        <v>234</v>
      </c>
      <c r="F46" s="128">
        <v>0.13479575433644714</v>
      </c>
      <c r="G46" s="57">
        <v>300</v>
      </c>
      <c r="H46" s="130">
        <v>4.3794560072683272E-2</v>
      </c>
      <c r="I46" s="57">
        <v>149</v>
      </c>
      <c r="J46" s="128">
        <v>0.44999999999999979</v>
      </c>
      <c r="K46" s="126">
        <v>2.5013698630136973</v>
      </c>
      <c r="L46" s="57">
        <v>421</v>
      </c>
      <c r="M46" s="128">
        <v>1.4035303391968414</v>
      </c>
      <c r="N46" s="57">
        <v>6</v>
      </c>
      <c r="O46" s="146"/>
    </row>
    <row r="47" spans="2:18">
      <c r="B47" s="56"/>
      <c r="C47" s="48" t="s">
        <v>212</v>
      </c>
      <c r="D47" s="57">
        <v>1034</v>
      </c>
      <c r="E47" s="57">
        <v>277</v>
      </c>
      <c r="F47" s="128">
        <v>0.33444483180680129</v>
      </c>
      <c r="G47" s="57">
        <v>990</v>
      </c>
      <c r="H47" s="130">
        <v>0.12924852291757247</v>
      </c>
      <c r="I47" s="57">
        <v>818</v>
      </c>
      <c r="J47" s="128">
        <v>0.45000000000000118</v>
      </c>
      <c r="K47" s="126">
        <v>2.5013698630137045</v>
      </c>
      <c r="L47" s="57">
        <v>2172</v>
      </c>
      <c r="M47" s="128">
        <v>2.1942881535812879</v>
      </c>
      <c r="N47" s="57">
        <v>57</v>
      </c>
      <c r="O47" s="146"/>
    </row>
    <row r="48" spans="2:18">
      <c r="B48" s="56"/>
      <c r="C48" s="48" t="s">
        <v>213</v>
      </c>
      <c r="D48" s="57">
        <v>496</v>
      </c>
      <c r="E48" s="57">
        <v>78</v>
      </c>
      <c r="F48" s="128">
        <v>0.36633445878492249</v>
      </c>
      <c r="G48" s="57">
        <v>507</v>
      </c>
      <c r="H48" s="130">
        <v>1</v>
      </c>
      <c r="I48" s="57">
        <v>289</v>
      </c>
      <c r="J48" s="128">
        <v>0.45000000000000007</v>
      </c>
      <c r="K48" s="126">
        <v>2.5013698630137005</v>
      </c>
      <c r="L48" s="57">
        <v>0</v>
      </c>
      <c r="M48" s="128">
        <v>0</v>
      </c>
      <c r="N48" s="57">
        <v>228</v>
      </c>
      <c r="O48" s="146"/>
    </row>
    <row r="49" spans="2:18" ht="13.5" thickBot="1">
      <c r="B49" s="58"/>
      <c r="C49" s="29" t="s">
        <v>205</v>
      </c>
      <c r="D49" s="59">
        <f>SUM(D41:D48)</f>
        <v>44581</v>
      </c>
      <c r="E49" s="59">
        <f>SUM(E41:E48)</f>
        <v>23184</v>
      </c>
      <c r="F49" s="129">
        <v>0.11489528719907241</v>
      </c>
      <c r="G49" s="59">
        <f>SUM(G41:G48)</f>
        <v>24978</v>
      </c>
      <c r="H49" s="131">
        <v>2.8701934310244835E-2</v>
      </c>
      <c r="I49" s="59">
        <f>SUM(I41:I48)</f>
        <v>5494</v>
      </c>
      <c r="J49" s="129">
        <v>0.44999999999999907</v>
      </c>
      <c r="K49" s="127">
        <v>2.501369863013696</v>
      </c>
      <c r="L49" s="167">
        <f>SUM(L41:L48)</f>
        <v>12627</v>
      </c>
      <c r="M49" s="129">
        <v>0.50553078886072111</v>
      </c>
      <c r="N49" s="59">
        <f>SUM(N41:N48)</f>
        <v>322</v>
      </c>
      <c r="O49" s="59">
        <v>964</v>
      </c>
    </row>
    <row r="50" spans="2:18" s="56" customFormat="1" thickBot="1">
      <c r="B50" s="288" t="s">
        <v>218</v>
      </c>
      <c r="C50" s="288"/>
      <c r="D50" s="132">
        <f>+D49+D37+D25+D13</f>
        <v>77551</v>
      </c>
      <c r="E50" s="132">
        <f>+E49+E37+E25+E13</f>
        <v>63379</v>
      </c>
      <c r="F50" s="129">
        <v>0.35868937998969791</v>
      </c>
      <c r="G50" s="132">
        <f>+G49+G37+G25+G13</f>
        <v>71015</v>
      </c>
      <c r="H50" s="131">
        <v>1.9197332234382702E-2</v>
      </c>
      <c r="I50" s="132">
        <f>+I49+I37+I25+I13</f>
        <v>164470</v>
      </c>
      <c r="J50" s="129">
        <v>0.55089768081518142</v>
      </c>
      <c r="K50" s="127">
        <v>1.8072263321786544</v>
      </c>
      <c r="L50" s="59">
        <f>+L49+L37+L25+L13</f>
        <v>28730</v>
      </c>
      <c r="M50" s="129">
        <v>0.40456511410177404</v>
      </c>
      <c r="N50" s="59">
        <f>+N49+N37+N25+N13</f>
        <v>655</v>
      </c>
      <c r="O50" s="132">
        <f>+O49+O37+O25+O13</f>
        <v>2158</v>
      </c>
      <c r="P50" s="133"/>
      <c r="R50" s="163"/>
    </row>
    <row r="52" spans="2:18">
      <c r="L52" s="125"/>
    </row>
    <row r="53" spans="2:18">
      <c r="L53" s="125"/>
    </row>
    <row r="54" spans="2:18">
      <c r="L54" s="125"/>
    </row>
  </sheetData>
  <mergeCells count="2">
    <mergeCell ref="B2:I2"/>
    <mergeCell ref="B50:C50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I11" sqref="I11"/>
    </sheetView>
  </sheetViews>
  <sheetFormatPr defaultRowHeight="12.75"/>
  <cols>
    <col min="1" max="1" width="3.7109375" style="40" customWidth="1"/>
    <col min="2" max="2" width="9.140625" style="40"/>
    <col min="3" max="3" width="41" style="40" customWidth="1"/>
    <col min="4" max="4" width="26.28515625" style="40" customWidth="1"/>
    <col min="5" max="5" width="15.42578125" style="40" customWidth="1"/>
    <col min="6" max="16384" width="9.140625" style="40"/>
  </cols>
  <sheetData>
    <row r="1" spans="1:10" ht="21" customHeight="1">
      <c r="A1" s="25"/>
      <c r="B1" s="25"/>
      <c r="C1" s="25"/>
      <c r="D1" s="25"/>
      <c r="E1" s="25"/>
      <c r="F1" s="25"/>
      <c r="G1" s="25"/>
      <c r="H1" s="25"/>
    </row>
    <row r="2" spans="1:10" ht="48" customHeight="1">
      <c r="A2" s="38"/>
      <c r="B2" s="252" t="s">
        <v>298</v>
      </c>
      <c r="C2" s="252"/>
      <c r="D2" s="252"/>
      <c r="E2" s="252"/>
      <c r="F2" s="252"/>
      <c r="G2" s="252"/>
      <c r="H2" s="252"/>
      <c r="I2" s="252"/>
    </row>
    <row r="3" spans="1:10" ht="32.25" customHeight="1">
      <c r="A3" s="109"/>
      <c r="B3" s="19" t="s">
        <v>320</v>
      </c>
      <c r="C3" s="14"/>
      <c r="D3" s="166" t="s">
        <v>312</v>
      </c>
      <c r="E3" s="166" t="s">
        <v>313</v>
      </c>
      <c r="F3" s="110"/>
      <c r="G3" s="110"/>
      <c r="H3" s="110"/>
      <c r="I3" s="110"/>
    </row>
    <row r="4" spans="1:10" ht="12.75" customHeight="1">
      <c r="A4" s="83"/>
      <c r="B4" s="83">
        <v>1</v>
      </c>
      <c r="C4" s="289" t="s">
        <v>299</v>
      </c>
      <c r="D4" s="289"/>
      <c r="E4" s="289"/>
      <c r="F4" s="57"/>
      <c r="G4" s="57"/>
      <c r="H4" s="57"/>
      <c r="I4" s="57"/>
      <c r="J4" s="136"/>
    </row>
    <row r="5" spans="1:10" ht="12.75" customHeight="1">
      <c r="A5" s="83"/>
      <c r="B5" s="83">
        <v>2</v>
      </c>
      <c r="C5" s="144" t="s">
        <v>300</v>
      </c>
      <c r="D5" s="51"/>
      <c r="E5" s="51"/>
      <c r="F5" s="56"/>
      <c r="G5" s="56"/>
      <c r="H5" s="56"/>
      <c r="I5" s="136"/>
      <c r="J5" s="136"/>
    </row>
    <row r="6" spans="1:10" ht="12.75" customHeight="1">
      <c r="A6" s="82"/>
      <c r="B6" s="83">
        <v>3</v>
      </c>
      <c r="C6" s="144" t="s">
        <v>59</v>
      </c>
      <c r="D6" s="51"/>
      <c r="E6" s="51"/>
      <c r="F6" s="81"/>
      <c r="G6" s="81"/>
      <c r="H6" s="81"/>
      <c r="I6" s="136"/>
      <c r="J6" s="136"/>
    </row>
    <row r="7" spans="1:10" ht="12.75" customHeight="1">
      <c r="A7" s="83"/>
      <c r="B7" s="83">
        <v>4</v>
      </c>
      <c r="C7" s="144" t="s">
        <v>301</v>
      </c>
      <c r="D7" s="51">
        <v>9771</v>
      </c>
      <c r="E7" s="51">
        <f>+D7</f>
        <v>9771</v>
      </c>
      <c r="F7" s="56"/>
      <c r="G7" s="56"/>
      <c r="H7" s="56"/>
      <c r="I7" s="136"/>
      <c r="J7" s="136"/>
    </row>
    <row r="8" spans="1:10" ht="12.75" customHeight="1">
      <c r="B8" s="83">
        <v>5</v>
      </c>
      <c r="C8" s="144" t="s">
        <v>302</v>
      </c>
      <c r="D8" s="51"/>
      <c r="E8" s="51"/>
      <c r="F8" s="136"/>
      <c r="G8" s="136"/>
      <c r="H8" s="136"/>
      <c r="I8" s="136"/>
      <c r="J8" s="136"/>
    </row>
    <row r="9" spans="1:10" ht="12.75" customHeight="1">
      <c r="B9" s="83">
        <v>6</v>
      </c>
      <c r="C9" s="144" t="s">
        <v>303</v>
      </c>
      <c r="D9" s="51">
        <v>12627</v>
      </c>
      <c r="E9" s="51">
        <f>+D9</f>
        <v>12627</v>
      </c>
      <c r="F9" s="136"/>
      <c r="G9" s="136"/>
      <c r="H9" s="136"/>
      <c r="I9" s="136"/>
      <c r="J9" s="136"/>
    </row>
    <row r="10" spans="1:10" ht="12.75" customHeight="1">
      <c r="B10" s="83">
        <v>7</v>
      </c>
      <c r="C10" s="290" t="s">
        <v>304</v>
      </c>
      <c r="D10" s="290"/>
      <c r="E10" s="290"/>
      <c r="F10" s="136"/>
      <c r="G10" s="136"/>
      <c r="H10" s="136"/>
      <c r="I10" s="136"/>
      <c r="J10" s="136"/>
    </row>
    <row r="11" spans="1:10" ht="12.75" customHeight="1">
      <c r="B11" s="83">
        <v>8</v>
      </c>
      <c r="C11" s="144" t="s">
        <v>300</v>
      </c>
      <c r="D11" s="51"/>
      <c r="E11" s="51"/>
      <c r="F11" s="136"/>
      <c r="G11" s="136"/>
      <c r="H11" s="136"/>
      <c r="I11" s="136"/>
      <c r="J11" s="136"/>
    </row>
    <row r="12" spans="1:10" ht="12.75" customHeight="1">
      <c r="B12" s="83">
        <v>9</v>
      </c>
      <c r="C12" s="144" t="s">
        <v>59</v>
      </c>
      <c r="D12" s="51"/>
      <c r="E12" s="51"/>
      <c r="F12" s="136"/>
      <c r="G12" s="136"/>
      <c r="H12" s="136"/>
      <c r="I12" s="136"/>
      <c r="J12" s="136"/>
    </row>
    <row r="13" spans="1:10">
      <c r="B13" s="83">
        <v>10</v>
      </c>
      <c r="C13" s="144" t="s">
        <v>301</v>
      </c>
      <c r="D13" s="51"/>
      <c r="E13" s="51"/>
    </row>
    <row r="14" spans="1:10">
      <c r="B14" s="83">
        <v>11</v>
      </c>
      <c r="C14" s="144" t="s">
        <v>302</v>
      </c>
      <c r="D14" s="51"/>
      <c r="E14" s="51"/>
    </row>
    <row r="15" spans="1:10">
      <c r="B15" s="83">
        <v>12</v>
      </c>
      <c r="C15" s="144" t="s">
        <v>303</v>
      </c>
      <c r="D15" s="51"/>
      <c r="E15" s="51"/>
    </row>
    <row r="16" spans="1:10">
      <c r="B16" s="83">
        <v>13</v>
      </c>
      <c r="C16" s="144" t="s">
        <v>305</v>
      </c>
      <c r="D16" s="51">
        <v>189</v>
      </c>
      <c r="E16" s="51">
        <f>+D16</f>
        <v>189</v>
      </c>
    </row>
    <row r="17" spans="2:5">
      <c r="B17" s="83">
        <v>14</v>
      </c>
      <c r="C17" s="144" t="s">
        <v>306</v>
      </c>
      <c r="D17" s="51">
        <v>3025</v>
      </c>
      <c r="E17" s="51">
        <f>+D17</f>
        <v>3025</v>
      </c>
    </row>
    <row r="18" spans="2:5">
      <c r="B18" s="83">
        <v>15</v>
      </c>
      <c r="C18" s="144" t="s">
        <v>307</v>
      </c>
      <c r="D18" s="51"/>
      <c r="E18" s="51"/>
    </row>
    <row r="19" spans="2:5">
      <c r="B19" s="83">
        <v>16</v>
      </c>
      <c r="C19" s="144" t="s">
        <v>308</v>
      </c>
      <c r="D19" s="51">
        <v>166</v>
      </c>
      <c r="E19" s="51">
        <f>+D19</f>
        <v>166</v>
      </c>
    </row>
    <row r="20" spans="2:5">
      <c r="B20" s="83">
        <v>17</v>
      </c>
      <c r="C20" s="144" t="s">
        <v>309</v>
      </c>
      <c r="D20" s="51">
        <v>2952</v>
      </c>
      <c r="E20" s="51">
        <f>+D20</f>
        <v>2952</v>
      </c>
    </row>
    <row r="21" spans="2:5">
      <c r="B21" s="83">
        <v>18</v>
      </c>
      <c r="C21" s="144" t="s">
        <v>310</v>
      </c>
      <c r="D21" s="51"/>
      <c r="E21" s="51"/>
    </row>
    <row r="22" spans="2:5">
      <c r="B22" s="83">
        <v>19</v>
      </c>
      <c r="C22" s="144" t="s">
        <v>311</v>
      </c>
    </row>
    <row r="23" spans="2:5" ht="13.5" thickBot="1">
      <c r="B23" s="138">
        <v>20</v>
      </c>
      <c r="C23" s="169" t="s">
        <v>27</v>
      </c>
      <c r="D23" s="169">
        <f>SUM(D11:D22)+SUM(D5:D9)</f>
        <v>28730</v>
      </c>
      <c r="E23" s="169">
        <f>SUM(E11:E22)+SUM(E5:E9)</f>
        <v>28730</v>
      </c>
    </row>
    <row r="24" spans="2:5">
      <c r="B24" s="56"/>
      <c r="C24" s="56"/>
      <c r="D24" s="56"/>
      <c r="E24" s="56"/>
    </row>
    <row r="25" spans="2:5">
      <c r="B25" s="56"/>
      <c r="C25" s="56"/>
      <c r="D25" s="56"/>
      <c r="E25" s="56"/>
    </row>
    <row r="29" spans="2:5">
      <c r="E29" s="40" t="s">
        <v>24</v>
      </c>
    </row>
  </sheetData>
  <mergeCells count="3">
    <mergeCell ref="B2:I2"/>
    <mergeCell ref="C4:E4"/>
    <mergeCell ref="C10:E10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D4" sqref="D4"/>
    </sheetView>
  </sheetViews>
  <sheetFormatPr defaultRowHeight="12.75"/>
  <cols>
    <col min="1" max="1" width="3.7109375" style="40" customWidth="1"/>
    <col min="2" max="2" width="9.140625" style="40"/>
    <col min="3" max="3" width="53.28515625" style="40" customWidth="1"/>
    <col min="4" max="5" width="17.85546875" style="40" customWidth="1"/>
    <col min="6" max="16384" width="9.140625" style="40"/>
  </cols>
  <sheetData>
    <row r="1" spans="1:10" ht="21" customHeight="1">
      <c r="A1" s="25"/>
      <c r="B1" s="25"/>
      <c r="C1" s="25"/>
      <c r="D1" s="25"/>
      <c r="E1" s="25"/>
      <c r="F1" s="25"/>
      <c r="G1" s="25"/>
      <c r="H1" s="25"/>
    </row>
    <row r="2" spans="1:10" ht="48" customHeight="1">
      <c r="A2" s="38"/>
      <c r="B2" s="252" t="s">
        <v>220</v>
      </c>
      <c r="C2" s="252"/>
      <c r="D2" s="252"/>
      <c r="E2" s="252"/>
      <c r="F2" s="252"/>
      <c r="G2" s="252"/>
      <c r="H2" s="252"/>
      <c r="I2" s="252"/>
    </row>
    <row r="3" spans="1:10" ht="28.5">
      <c r="A3" s="109"/>
      <c r="B3" s="19" t="s">
        <v>320</v>
      </c>
      <c r="C3" s="14"/>
      <c r="D3" s="55" t="s">
        <v>230</v>
      </c>
      <c r="E3" s="65" t="s">
        <v>231</v>
      </c>
      <c r="F3" s="110"/>
      <c r="G3" s="110"/>
      <c r="H3" s="110"/>
      <c r="I3" s="110"/>
    </row>
    <row r="4" spans="1:10" ht="12.75" customHeight="1">
      <c r="A4" s="83"/>
      <c r="B4" s="83">
        <v>1</v>
      </c>
      <c r="C4" s="134" t="s">
        <v>221</v>
      </c>
      <c r="D4" s="81">
        <v>32272</v>
      </c>
      <c r="E4" s="81">
        <v>2582</v>
      </c>
      <c r="F4" s="57"/>
      <c r="G4" s="57"/>
      <c r="H4" s="57"/>
      <c r="I4" s="57"/>
      <c r="J4" s="136"/>
    </row>
    <row r="5" spans="1:10" ht="12.75" customHeight="1">
      <c r="A5" s="83"/>
      <c r="B5" s="83">
        <v>2</v>
      </c>
      <c r="C5" s="135" t="s">
        <v>222</v>
      </c>
      <c r="D5" s="57">
        <v>-2317</v>
      </c>
      <c r="E5" s="57">
        <v>-186</v>
      </c>
      <c r="F5" s="56"/>
      <c r="G5" s="56"/>
      <c r="H5" s="56"/>
      <c r="I5" s="136"/>
      <c r="J5" s="136"/>
    </row>
    <row r="6" spans="1:10" ht="12.75" customHeight="1">
      <c r="A6" s="82"/>
      <c r="B6" s="83">
        <v>3</v>
      </c>
      <c r="C6" s="135" t="s">
        <v>223</v>
      </c>
      <c r="D6" s="57">
        <v>238</v>
      </c>
      <c r="E6" s="57">
        <v>19</v>
      </c>
      <c r="F6" s="81"/>
      <c r="G6" s="81"/>
      <c r="H6" s="81"/>
      <c r="I6" s="136"/>
      <c r="J6" s="136"/>
    </row>
    <row r="7" spans="1:10" ht="12.75" customHeight="1">
      <c r="A7" s="83"/>
      <c r="B7" s="83">
        <v>4</v>
      </c>
      <c r="C7" s="135" t="s">
        <v>224</v>
      </c>
      <c r="D7" s="176"/>
      <c r="E7" s="57"/>
      <c r="F7" s="56"/>
      <c r="G7" s="56"/>
      <c r="H7" s="56"/>
      <c r="I7" s="136"/>
      <c r="J7" s="136"/>
    </row>
    <row r="8" spans="1:10" ht="12.75" customHeight="1">
      <c r="B8" s="83">
        <v>5</v>
      </c>
      <c r="C8" s="135" t="s">
        <v>225</v>
      </c>
      <c r="D8" s="176">
        <v>-1463</v>
      </c>
      <c r="E8" s="57">
        <v>-117</v>
      </c>
      <c r="F8" s="136"/>
      <c r="G8" s="136"/>
      <c r="H8" s="136"/>
      <c r="I8" s="136"/>
      <c r="J8" s="136"/>
    </row>
    <row r="9" spans="1:10" ht="12.75" customHeight="1">
      <c r="B9" s="83">
        <v>6</v>
      </c>
      <c r="C9" s="135" t="s">
        <v>226</v>
      </c>
      <c r="D9" s="176"/>
      <c r="E9" s="57"/>
      <c r="F9" s="136"/>
      <c r="G9" s="136"/>
      <c r="H9" s="136"/>
      <c r="I9" s="136"/>
      <c r="J9" s="136"/>
    </row>
    <row r="10" spans="1:10" ht="12.75" customHeight="1">
      <c r="B10" s="83">
        <v>7</v>
      </c>
      <c r="C10" s="135" t="s">
        <v>227</v>
      </c>
      <c r="D10" s="176">
        <v>-3</v>
      </c>
      <c r="E10" s="57"/>
      <c r="F10" s="136"/>
      <c r="G10" s="136"/>
      <c r="H10" s="136"/>
      <c r="I10" s="136"/>
      <c r="J10" s="136"/>
    </row>
    <row r="11" spans="1:10" ht="12.75" customHeight="1">
      <c r="B11" s="83">
        <v>8</v>
      </c>
      <c r="C11" s="135" t="s">
        <v>228</v>
      </c>
      <c r="D11" s="176">
        <v>3</v>
      </c>
      <c r="E11" s="57"/>
      <c r="F11" s="136"/>
      <c r="G11" s="136"/>
      <c r="H11" s="136"/>
      <c r="I11" s="136"/>
      <c r="J11" s="136"/>
    </row>
    <row r="12" spans="1:10" ht="12.75" customHeight="1" thickBot="1">
      <c r="B12" s="138">
        <v>9</v>
      </c>
      <c r="C12" s="139" t="s">
        <v>229</v>
      </c>
      <c r="D12" s="177">
        <f>SUM(D4:D11)</f>
        <v>28730</v>
      </c>
      <c r="E12" s="140">
        <f>SUM(E4:E11)</f>
        <v>2298</v>
      </c>
      <c r="F12" s="136"/>
      <c r="G12" s="136"/>
      <c r="H12" s="136"/>
      <c r="I12" s="136"/>
      <c r="J12" s="136"/>
    </row>
  </sheetData>
  <mergeCells count="1">
    <mergeCell ref="B2:I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E24" sqref="E24"/>
    </sheetView>
  </sheetViews>
  <sheetFormatPr defaultRowHeight="12.75"/>
  <cols>
    <col min="1" max="1" width="3.7109375" style="40" customWidth="1"/>
    <col min="2" max="2" width="9.140625" style="40"/>
    <col min="3" max="3" width="45.85546875" style="40" bestFit="1" customWidth="1"/>
    <col min="4" max="4" width="11.28515625" style="40" customWidth="1"/>
    <col min="5" max="5" width="19.7109375" style="40" customWidth="1"/>
    <col min="6" max="6" width="16.5703125" style="40" customWidth="1"/>
    <col min="7" max="7" width="7.28515625" style="40" customWidth="1"/>
    <col min="8" max="8" width="13.42578125" style="40" customWidth="1"/>
    <col min="9" max="9" width="15.42578125" style="40" customWidth="1"/>
    <col min="10" max="10" width="9.28515625" style="40" bestFit="1" customWidth="1"/>
    <col min="11" max="16384" width="9.140625" style="40"/>
  </cols>
  <sheetData>
    <row r="1" spans="1:14" ht="21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4" ht="48" customHeight="1">
      <c r="A2" s="38"/>
      <c r="B2" s="252" t="s">
        <v>233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s="120" customFormat="1" ht="38.25" customHeight="1">
      <c r="A3" s="109"/>
      <c r="B3" s="19" t="s">
        <v>320</v>
      </c>
      <c r="C3" s="14"/>
      <c r="D3" s="15" t="s">
        <v>244</v>
      </c>
      <c r="E3" s="137" t="s">
        <v>251</v>
      </c>
      <c r="F3" s="15" t="s">
        <v>245</v>
      </c>
      <c r="G3" s="15" t="s">
        <v>246</v>
      </c>
      <c r="H3" s="55" t="s">
        <v>247</v>
      </c>
      <c r="I3" s="15" t="s">
        <v>248</v>
      </c>
      <c r="J3" s="55" t="s">
        <v>38</v>
      </c>
      <c r="K3" s="110"/>
      <c r="L3" s="110"/>
      <c r="M3" s="110"/>
      <c r="N3" s="110"/>
    </row>
    <row r="4" spans="1:14" s="120" customFormat="1">
      <c r="A4" s="83"/>
      <c r="B4" s="83">
        <v>1</v>
      </c>
      <c r="C4" s="54" t="s">
        <v>234</v>
      </c>
      <c r="D4" s="145"/>
      <c r="E4" s="144">
        <v>1183</v>
      </c>
      <c r="F4" s="144">
        <v>699</v>
      </c>
      <c r="G4" s="145"/>
      <c r="H4" s="145"/>
      <c r="I4" s="144">
        <f>+F4+E4</f>
        <v>1882</v>
      </c>
      <c r="J4" s="57">
        <v>860</v>
      </c>
      <c r="K4" s="57"/>
      <c r="L4" s="57"/>
      <c r="M4" s="57"/>
      <c r="N4" s="57"/>
    </row>
    <row r="5" spans="1:14" s="120" customFormat="1">
      <c r="A5" s="83"/>
      <c r="B5" s="83">
        <v>2</v>
      </c>
      <c r="C5" s="54" t="s">
        <v>235</v>
      </c>
      <c r="D5" s="144"/>
      <c r="E5" s="145"/>
      <c r="F5" s="145"/>
      <c r="G5" s="145"/>
      <c r="H5" s="145"/>
      <c r="I5" s="144"/>
      <c r="J5" s="57"/>
      <c r="K5" s="56"/>
      <c r="L5" s="56"/>
      <c r="M5" s="56"/>
      <c r="N5" s="136"/>
    </row>
    <row r="6" spans="1:14" s="120" customFormat="1">
      <c r="A6" s="83"/>
      <c r="B6" s="83">
        <v>3</v>
      </c>
      <c r="C6" s="54" t="s">
        <v>236</v>
      </c>
      <c r="D6" s="145"/>
      <c r="E6" s="144"/>
      <c r="F6" s="145"/>
      <c r="G6" s="145"/>
      <c r="H6" s="144"/>
      <c r="I6" s="144"/>
      <c r="J6" s="57"/>
      <c r="K6" s="57"/>
      <c r="L6" s="57"/>
      <c r="M6" s="57"/>
    </row>
    <row r="7" spans="1:14" s="120" customFormat="1">
      <c r="A7" s="83"/>
      <c r="B7" s="83">
        <v>4</v>
      </c>
      <c r="C7" s="142" t="s">
        <v>237</v>
      </c>
      <c r="D7" s="146"/>
      <c r="E7" s="146"/>
      <c r="F7" s="146"/>
      <c r="G7" s="57"/>
      <c r="H7" s="57"/>
      <c r="I7" s="57"/>
      <c r="J7" s="57"/>
      <c r="K7" s="25"/>
      <c r="L7" s="25"/>
      <c r="M7" s="25"/>
    </row>
    <row r="8" spans="1:14">
      <c r="B8" s="83">
        <v>5</v>
      </c>
      <c r="C8" s="56" t="s">
        <v>238</v>
      </c>
      <c r="D8" s="146"/>
      <c r="E8" s="146"/>
      <c r="F8" s="146"/>
      <c r="G8" s="57"/>
      <c r="H8" s="57"/>
      <c r="I8" s="57"/>
      <c r="J8" s="57"/>
    </row>
    <row r="9" spans="1:14">
      <c r="B9" s="83">
        <v>6</v>
      </c>
      <c r="C9" s="56" t="s">
        <v>239</v>
      </c>
      <c r="D9" s="146"/>
      <c r="E9" s="146"/>
      <c r="F9" s="146"/>
      <c r="G9" s="57"/>
      <c r="H9" s="57"/>
      <c r="I9" s="57"/>
      <c r="J9" s="57"/>
    </row>
    <row r="10" spans="1:14">
      <c r="B10" s="83">
        <v>7</v>
      </c>
      <c r="C10" s="56" t="s">
        <v>240</v>
      </c>
      <c r="D10" s="146"/>
      <c r="E10" s="146"/>
      <c r="F10" s="146"/>
      <c r="G10" s="57"/>
      <c r="H10" s="57"/>
      <c r="I10" s="57"/>
      <c r="J10" s="57"/>
    </row>
    <row r="11" spans="1:14">
      <c r="B11" s="83">
        <v>8</v>
      </c>
      <c r="C11" s="56" t="s">
        <v>241</v>
      </c>
      <c r="D11" s="146"/>
      <c r="E11" s="146"/>
      <c r="F11" s="146"/>
      <c r="G11" s="146"/>
      <c r="H11" s="146"/>
      <c r="I11" s="57"/>
      <c r="J11" s="57"/>
    </row>
    <row r="12" spans="1:14">
      <c r="B12" s="83">
        <v>9</v>
      </c>
      <c r="C12" s="56" t="s">
        <v>242</v>
      </c>
      <c r="D12" s="146"/>
      <c r="E12" s="146"/>
      <c r="F12" s="146"/>
      <c r="G12" s="146"/>
      <c r="H12" s="146"/>
      <c r="I12" s="57"/>
      <c r="J12" s="57"/>
    </row>
    <row r="13" spans="1:14">
      <c r="B13" s="83">
        <v>10</v>
      </c>
      <c r="C13" s="56" t="s">
        <v>243</v>
      </c>
      <c r="D13" s="146"/>
      <c r="E13" s="146"/>
      <c r="F13" s="146"/>
      <c r="G13" s="146"/>
      <c r="H13" s="146"/>
      <c r="I13" s="57"/>
      <c r="J13" s="57"/>
    </row>
    <row r="14" spans="1:14" s="119" customFormat="1" ht="13.5" thickBot="1">
      <c r="B14" s="138">
        <v>11</v>
      </c>
      <c r="C14" s="58" t="s">
        <v>27</v>
      </c>
      <c r="D14" s="147"/>
      <c r="E14" s="147"/>
      <c r="F14" s="147"/>
      <c r="G14" s="147"/>
      <c r="H14" s="147"/>
      <c r="I14" s="147"/>
      <c r="J14" s="59">
        <f>+J4</f>
        <v>860</v>
      </c>
    </row>
    <row r="15" spans="1:14">
      <c r="B15" s="56"/>
      <c r="C15" s="56"/>
      <c r="D15" s="56"/>
      <c r="E15" s="56"/>
      <c r="F15" s="56"/>
      <c r="G15" s="56"/>
      <c r="H15" s="56"/>
      <c r="I15" s="56"/>
      <c r="J15" s="56"/>
    </row>
  </sheetData>
  <mergeCells count="1">
    <mergeCell ref="B2:N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I16" sqref="I16"/>
    </sheetView>
  </sheetViews>
  <sheetFormatPr defaultRowHeight="12.75"/>
  <cols>
    <col min="1" max="1" width="3.7109375" style="40" customWidth="1"/>
    <col min="2" max="2" width="9.140625" style="40"/>
    <col min="3" max="3" width="45.28515625" style="40" customWidth="1"/>
    <col min="4" max="4" width="15.42578125" style="40" customWidth="1"/>
    <col min="5" max="5" width="12.85546875" style="40" customWidth="1"/>
    <col min="6" max="16384" width="9.140625" style="40"/>
  </cols>
  <sheetData>
    <row r="1" spans="1:9" ht="21" customHeight="1">
      <c r="A1" s="25"/>
      <c r="B1" s="25"/>
      <c r="C1" s="25"/>
      <c r="D1" s="25"/>
      <c r="E1" s="25"/>
    </row>
    <row r="2" spans="1:9" ht="48" customHeight="1">
      <c r="A2" s="38"/>
      <c r="B2" s="252" t="s">
        <v>250</v>
      </c>
      <c r="C2" s="252"/>
      <c r="D2" s="252"/>
      <c r="E2" s="252"/>
      <c r="F2" s="252"/>
      <c r="G2" s="252"/>
      <c r="H2" s="252"/>
      <c r="I2" s="252"/>
    </row>
    <row r="3" spans="1:9" ht="26.25" customHeight="1">
      <c r="A3" s="109"/>
      <c r="B3" s="19" t="s">
        <v>320</v>
      </c>
      <c r="C3" s="14"/>
      <c r="D3" s="55" t="s">
        <v>252</v>
      </c>
      <c r="E3" s="55" t="s">
        <v>38</v>
      </c>
      <c r="F3" s="110"/>
      <c r="G3" s="110"/>
      <c r="H3" s="110"/>
      <c r="I3" s="110"/>
    </row>
    <row r="4" spans="1:9" ht="12.75" customHeight="1">
      <c r="A4" s="83"/>
      <c r="B4" s="83">
        <v>1</v>
      </c>
      <c r="C4" s="54" t="s">
        <v>253</v>
      </c>
      <c r="D4" s="144"/>
      <c r="E4" s="144"/>
      <c r="F4" s="57"/>
      <c r="G4" s="57"/>
      <c r="H4" s="57"/>
      <c r="I4" s="57"/>
    </row>
    <row r="5" spans="1:9" ht="12.75" customHeight="1">
      <c r="A5" s="83"/>
      <c r="B5" s="83">
        <v>2</v>
      </c>
      <c r="C5" s="54" t="s">
        <v>254</v>
      </c>
      <c r="D5" s="145"/>
      <c r="E5" s="144"/>
      <c r="F5" s="56"/>
      <c r="G5" s="56"/>
      <c r="H5" s="56"/>
      <c r="I5" s="136"/>
    </row>
    <row r="6" spans="1:9" ht="12.75" customHeight="1">
      <c r="A6" s="82"/>
      <c r="B6" s="83">
        <v>3</v>
      </c>
      <c r="C6" s="54" t="s">
        <v>255</v>
      </c>
      <c r="D6" s="145"/>
      <c r="E6" s="144"/>
      <c r="F6" s="57"/>
      <c r="G6" s="57"/>
      <c r="H6" s="57"/>
      <c r="I6" s="120"/>
    </row>
    <row r="7" spans="1:9" ht="12.75" customHeight="1">
      <c r="A7" s="83"/>
      <c r="B7" s="83">
        <v>4</v>
      </c>
      <c r="C7" s="142" t="s">
        <v>256</v>
      </c>
      <c r="D7" s="57">
        <v>794</v>
      </c>
      <c r="E7" s="57">
        <v>686</v>
      </c>
      <c r="F7" s="25"/>
      <c r="G7" s="25"/>
      <c r="H7" s="25"/>
      <c r="I7" s="120"/>
    </row>
    <row r="8" spans="1:9" ht="12.75" customHeight="1">
      <c r="B8" s="83" t="s">
        <v>259</v>
      </c>
      <c r="C8" s="56" t="s">
        <v>257</v>
      </c>
      <c r="D8" s="57"/>
      <c r="E8" s="57"/>
    </row>
    <row r="9" spans="1:9" ht="12.75" customHeight="1" thickBot="1">
      <c r="B9" s="138">
        <v>5</v>
      </c>
      <c r="C9" s="58" t="s">
        <v>258</v>
      </c>
      <c r="D9" s="59">
        <f>+D7</f>
        <v>794</v>
      </c>
      <c r="E9" s="59">
        <f>SUM(E4:E8)</f>
        <v>686</v>
      </c>
    </row>
    <row r="11" spans="1:9">
      <c r="B11" s="40" t="s">
        <v>24</v>
      </c>
    </row>
  </sheetData>
  <mergeCells count="1">
    <mergeCell ref="B2:I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R19" sqref="R19"/>
    </sheetView>
  </sheetViews>
  <sheetFormatPr defaultRowHeight="12.75"/>
  <cols>
    <col min="1" max="1" width="3.7109375" style="40" customWidth="1"/>
    <col min="2" max="2" width="9.140625" style="40"/>
    <col min="3" max="3" width="50.7109375" style="40" bestFit="1" customWidth="1"/>
    <col min="4" max="16384" width="9.140625" style="40"/>
  </cols>
  <sheetData>
    <row r="1" spans="1:16" ht="21" customHeight="1">
      <c r="A1" s="25"/>
      <c r="B1" s="25"/>
      <c r="C1" s="25"/>
      <c r="D1" s="25"/>
      <c r="E1" s="25"/>
      <c r="F1" s="25"/>
      <c r="G1" s="25"/>
      <c r="H1" s="25"/>
    </row>
    <row r="2" spans="1:16" ht="48" customHeight="1">
      <c r="A2" s="38"/>
      <c r="B2" s="252" t="s">
        <v>261</v>
      </c>
      <c r="C2" s="252"/>
      <c r="D2" s="252"/>
      <c r="E2" s="252"/>
      <c r="F2" s="252"/>
      <c r="G2" s="252"/>
      <c r="H2" s="252"/>
      <c r="I2" s="252"/>
    </row>
    <row r="3" spans="1:16" ht="14.25">
      <c r="A3" s="109"/>
      <c r="B3" s="113" t="s">
        <v>320</v>
      </c>
      <c r="C3" s="14"/>
      <c r="D3" s="286" t="s">
        <v>186</v>
      </c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91" t="s">
        <v>27</v>
      </c>
      <c r="P3" s="287" t="s">
        <v>187</v>
      </c>
    </row>
    <row r="4" spans="1:16">
      <c r="A4" s="83"/>
      <c r="B4" s="111"/>
      <c r="C4" s="114" t="s">
        <v>177</v>
      </c>
      <c r="D4" s="148">
        <v>0</v>
      </c>
      <c r="E4" s="148">
        <v>0.02</v>
      </c>
      <c r="F4" s="148">
        <v>0.04</v>
      </c>
      <c r="G4" s="148">
        <v>0.1</v>
      </c>
      <c r="H4" s="148">
        <v>0.2</v>
      </c>
      <c r="I4" s="148">
        <v>0.5</v>
      </c>
      <c r="J4" s="148">
        <v>0.7</v>
      </c>
      <c r="K4" s="148">
        <v>0.75</v>
      </c>
      <c r="L4" s="148">
        <v>1</v>
      </c>
      <c r="M4" s="148">
        <v>1.5</v>
      </c>
      <c r="N4" s="149" t="s">
        <v>26</v>
      </c>
      <c r="O4" s="291"/>
      <c r="P4" s="287"/>
    </row>
    <row r="5" spans="1:16">
      <c r="A5" s="83"/>
      <c r="B5" s="104">
        <v>1</v>
      </c>
      <c r="C5" s="54" t="s">
        <v>58</v>
      </c>
      <c r="D5" s="57"/>
      <c r="E5" s="57"/>
      <c r="F5" s="57"/>
      <c r="G5" s="57"/>
      <c r="H5" s="57"/>
      <c r="I5" s="57"/>
      <c r="J5" s="57"/>
      <c r="K5" s="57"/>
      <c r="L5" s="121"/>
      <c r="M5" s="121"/>
      <c r="N5" s="121"/>
      <c r="O5" s="121"/>
      <c r="P5" s="121"/>
    </row>
    <row r="6" spans="1:16">
      <c r="A6" s="82"/>
      <c r="B6" s="104">
        <v>2</v>
      </c>
      <c r="C6" s="54" t="s">
        <v>180</v>
      </c>
      <c r="D6" s="57">
        <v>78</v>
      </c>
      <c r="E6" s="57"/>
      <c r="F6" s="57"/>
      <c r="G6" s="57"/>
      <c r="H6" s="57"/>
      <c r="I6" s="57"/>
      <c r="J6" s="57"/>
      <c r="K6" s="57"/>
      <c r="L6" s="121"/>
      <c r="M6" s="121"/>
      <c r="N6" s="121"/>
      <c r="O6" s="121">
        <f>SUM(D6:N6)</f>
        <v>78</v>
      </c>
      <c r="P6" s="121">
        <f>O6</f>
        <v>78</v>
      </c>
    </row>
    <row r="7" spans="1:16">
      <c r="A7" s="83"/>
      <c r="B7" s="104">
        <v>3</v>
      </c>
      <c r="C7" s="54" t="s">
        <v>68</v>
      </c>
      <c r="D7" s="57"/>
      <c r="E7" s="57"/>
      <c r="F7" s="57"/>
      <c r="G7" s="57"/>
      <c r="H7" s="57"/>
      <c r="I7" s="57"/>
      <c r="J7" s="57"/>
      <c r="K7" s="57"/>
      <c r="L7" s="121"/>
      <c r="M7" s="121"/>
      <c r="N7" s="121"/>
      <c r="O7" s="121"/>
      <c r="P7" s="121"/>
    </row>
    <row r="8" spans="1:16">
      <c r="B8" s="104">
        <v>4</v>
      </c>
      <c r="C8" s="54" t="s">
        <v>69</v>
      </c>
      <c r="D8" s="57"/>
      <c r="E8" s="57"/>
      <c r="F8" s="57"/>
      <c r="G8" s="57"/>
      <c r="H8" s="57"/>
      <c r="I8" s="57"/>
      <c r="J8" s="57"/>
      <c r="K8" s="57"/>
      <c r="L8" s="121"/>
      <c r="M8" s="121"/>
      <c r="N8" s="121"/>
      <c r="O8" s="121"/>
      <c r="P8" s="121"/>
    </row>
    <row r="9" spans="1:16">
      <c r="B9" s="104">
        <v>5</v>
      </c>
      <c r="C9" s="54" t="s">
        <v>70</v>
      </c>
      <c r="D9" s="57"/>
      <c r="E9" s="57"/>
      <c r="F9" s="57"/>
      <c r="G9" s="57"/>
      <c r="H9" s="57"/>
      <c r="I9" s="57"/>
      <c r="J9" s="57"/>
      <c r="K9" s="57"/>
      <c r="L9" s="121"/>
      <c r="M9" s="121"/>
      <c r="N9" s="121"/>
      <c r="O9" s="121"/>
      <c r="P9" s="121"/>
    </row>
    <row r="10" spans="1:16">
      <c r="B10" s="104">
        <v>6</v>
      </c>
      <c r="C10" s="54" t="s">
        <v>59</v>
      </c>
      <c r="D10" s="57"/>
      <c r="E10" s="57"/>
      <c r="F10" s="57"/>
      <c r="G10" s="57"/>
      <c r="H10" s="57">
        <v>284</v>
      </c>
      <c r="I10" s="57">
        <v>411</v>
      </c>
      <c r="J10" s="57"/>
      <c r="K10" s="57"/>
      <c r="L10" s="121"/>
      <c r="M10" s="121"/>
      <c r="N10" s="121"/>
      <c r="O10" s="121">
        <f>SUM(D10:N10)</f>
        <v>695</v>
      </c>
      <c r="P10" s="121">
        <v>448</v>
      </c>
    </row>
    <row r="11" spans="1:16">
      <c r="B11" s="104">
        <v>7</v>
      </c>
      <c r="C11" s="54" t="s">
        <v>60</v>
      </c>
      <c r="D11" s="57"/>
      <c r="E11" s="57"/>
      <c r="F11" s="57"/>
      <c r="G11" s="57"/>
      <c r="H11" s="57"/>
      <c r="I11" s="57"/>
      <c r="J11" s="57"/>
      <c r="K11" s="57"/>
      <c r="L11" s="121">
        <v>1</v>
      </c>
      <c r="M11" s="121"/>
      <c r="N11" s="121"/>
      <c r="O11" s="121">
        <f>SUM(D11:N11)</f>
        <v>1</v>
      </c>
      <c r="P11" s="121">
        <v>1</v>
      </c>
    </row>
    <row r="12" spans="1:16">
      <c r="B12" s="104">
        <v>8</v>
      </c>
      <c r="C12" s="54" t="s">
        <v>62</v>
      </c>
      <c r="D12" s="57"/>
      <c r="E12" s="57"/>
      <c r="F12" s="57"/>
      <c r="G12" s="57"/>
      <c r="H12" s="57"/>
      <c r="I12" s="57"/>
      <c r="J12" s="57"/>
      <c r="K12" s="57">
        <v>16</v>
      </c>
      <c r="L12" s="121"/>
      <c r="M12" s="121"/>
      <c r="N12" s="121"/>
      <c r="O12" s="121">
        <f>SUM(D12:N12)</f>
        <v>16</v>
      </c>
      <c r="P12" s="121">
        <f>O12</f>
        <v>16</v>
      </c>
    </row>
    <row r="13" spans="1:16" ht="12.75" customHeight="1">
      <c r="B13" s="104">
        <v>9</v>
      </c>
      <c r="C13" s="54" t="s">
        <v>182</v>
      </c>
      <c r="D13" s="57"/>
      <c r="E13" s="57"/>
      <c r="F13" s="57"/>
      <c r="G13" s="57"/>
      <c r="H13" s="57"/>
      <c r="I13" s="57"/>
      <c r="J13" s="57"/>
      <c r="K13" s="57"/>
      <c r="L13" s="121"/>
      <c r="M13" s="121"/>
      <c r="N13" s="121"/>
      <c r="O13" s="121"/>
      <c r="P13" s="121"/>
    </row>
    <row r="14" spans="1:16">
      <c r="B14" s="104">
        <v>10</v>
      </c>
      <c r="C14" s="54" t="s">
        <v>184</v>
      </c>
      <c r="D14" s="57"/>
      <c r="E14" s="57"/>
      <c r="F14" s="57"/>
      <c r="G14" s="57"/>
      <c r="H14" s="57"/>
      <c r="I14" s="57"/>
      <c r="J14" s="57"/>
      <c r="K14" s="57"/>
      <c r="L14" s="121"/>
      <c r="M14" s="121"/>
      <c r="N14" s="121"/>
      <c r="O14" s="121"/>
      <c r="P14" s="121"/>
    </row>
    <row r="15" spans="1:16" ht="13.5" thickBot="1">
      <c r="B15" s="115">
        <v>11</v>
      </c>
      <c r="C15" s="29" t="s">
        <v>27</v>
      </c>
      <c r="D15" s="59">
        <f>SUM(D5:D14)</f>
        <v>78</v>
      </c>
      <c r="E15" s="59"/>
      <c r="F15" s="59"/>
      <c r="G15" s="59"/>
      <c r="H15" s="59">
        <f>SUM(H5:H14)</f>
        <v>284</v>
      </c>
      <c r="I15" s="59">
        <f>SUM(I5:I14)</f>
        <v>411</v>
      </c>
      <c r="J15" s="59"/>
      <c r="K15" s="59">
        <f>SUM(K5:K14)</f>
        <v>16</v>
      </c>
      <c r="L15" s="59"/>
      <c r="M15" s="59"/>
      <c r="N15" s="59"/>
      <c r="O15" s="59">
        <f>SUM(O5:O14)</f>
        <v>790</v>
      </c>
      <c r="P15" s="59">
        <f>SUM(P5:P14)</f>
        <v>543</v>
      </c>
    </row>
  </sheetData>
  <mergeCells count="4">
    <mergeCell ref="B2:I2"/>
    <mergeCell ref="D3:N3"/>
    <mergeCell ref="O3:O4"/>
    <mergeCell ref="P3:P4"/>
  </mergeCells>
  <pageMargins left="0.7" right="0.7" top="0.75" bottom="0.75" header="0.3" footer="0.3"/>
  <ignoredErrors>
    <ignoredError sqref="D15:K15" formulaRange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P25" sqref="P25"/>
    </sheetView>
  </sheetViews>
  <sheetFormatPr defaultRowHeight="12.75"/>
  <cols>
    <col min="1" max="1" width="3.7109375" style="25" customWidth="1"/>
    <col min="2" max="2" width="36.42578125" style="25" customWidth="1"/>
    <col min="3" max="3" width="14.42578125" style="25" bestFit="1" customWidth="1"/>
    <col min="4" max="4" width="13.140625" style="25" customWidth="1"/>
    <col min="5" max="5" width="9.140625" style="25"/>
    <col min="6" max="6" width="11.7109375" style="25" customWidth="1"/>
    <col min="7" max="16384" width="9.140625" style="25"/>
  </cols>
  <sheetData>
    <row r="1" spans="1:12" ht="21" customHeight="1"/>
    <row r="2" spans="1:12" ht="48" customHeight="1">
      <c r="A2" s="38"/>
      <c r="B2" s="252" t="s">
        <v>263</v>
      </c>
      <c r="C2" s="252"/>
      <c r="D2" s="252"/>
      <c r="E2" s="252"/>
      <c r="F2" s="252"/>
      <c r="G2" s="40"/>
      <c r="H2" s="40"/>
      <c r="I2" s="40"/>
      <c r="J2" s="40"/>
      <c r="K2" s="40"/>
      <c r="L2" s="40"/>
    </row>
    <row r="3" spans="1:12" ht="54" customHeight="1">
      <c r="A3" s="109"/>
      <c r="B3" s="113" t="s">
        <v>320</v>
      </c>
      <c r="C3" s="15" t="s">
        <v>192</v>
      </c>
      <c r="D3" s="65" t="s">
        <v>204</v>
      </c>
      <c r="E3" s="55" t="s">
        <v>197</v>
      </c>
      <c r="F3" s="55" t="s">
        <v>198</v>
      </c>
      <c r="G3" s="55" t="s">
        <v>199</v>
      </c>
      <c r="H3" s="65" t="s">
        <v>217</v>
      </c>
      <c r="I3" s="55" t="s">
        <v>201</v>
      </c>
      <c r="J3" s="55" t="s">
        <v>202</v>
      </c>
      <c r="K3" s="40"/>
      <c r="L3" s="40"/>
    </row>
    <row r="4" spans="1:12">
      <c r="A4" s="83"/>
      <c r="B4" s="92" t="s">
        <v>62</v>
      </c>
      <c r="C4" s="120"/>
      <c r="D4" s="56"/>
      <c r="E4" s="56"/>
      <c r="F4" s="56"/>
      <c r="G4" s="56"/>
      <c r="H4" s="56"/>
      <c r="I4" s="56"/>
      <c r="J4" s="56"/>
      <c r="K4" s="56"/>
      <c r="L4" s="40"/>
    </row>
    <row r="5" spans="1:12">
      <c r="A5" s="83"/>
      <c r="B5" s="33"/>
      <c r="C5" s="54" t="s">
        <v>206</v>
      </c>
      <c r="D5" s="57">
        <v>18</v>
      </c>
      <c r="E5" s="130">
        <v>3.7054511053183977E-4</v>
      </c>
      <c r="F5" s="57">
        <v>663</v>
      </c>
      <c r="G5" s="128">
        <v>0.74539788975356758</v>
      </c>
      <c r="H5" s="57"/>
      <c r="I5" s="57">
        <v>2</v>
      </c>
      <c r="J5" s="128">
        <v>8.8753415268040425E-2</v>
      </c>
      <c r="K5" s="56"/>
      <c r="L5" s="40"/>
    </row>
    <row r="6" spans="1:12">
      <c r="A6" s="82"/>
      <c r="B6" s="92"/>
      <c r="C6" s="54" t="s">
        <v>207</v>
      </c>
      <c r="D6" s="57">
        <v>1</v>
      </c>
      <c r="E6" s="130">
        <v>1.8359989398174393E-3</v>
      </c>
      <c r="F6" s="57">
        <v>46</v>
      </c>
      <c r="G6" s="128">
        <v>0.72784902530880635</v>
      </c>
      <c r="H6" s="57"/>
      <c r="I6" s="57">
        <v>0</v>
      </c>
      <c r="J6" s="128">
        <v>0.29052519316361208</v>
      </c>
      <c r="K6" s="56"/>
      <c r="L6" s="40"/>
    </row>
    <row r="7" spans="1:12">
      <c r="A7" s="83"/>
      <c r="B7" s="33"/>
      <c r="C7" s="54" t="s">
        <v>208</v>
      </c>
      <c r="D7" s="57">
        <v>3</v>
      </c>
      <c r="E7" s="130">
        <v>3.2350651383654615E-3</v>
      </c>
      <c r="F7" s="57">
        <v>53</v>
      </c>
      <c r="G7" s="128">
        <v>0.8268909300199101</v>
      </c>
      <c r="H7" s="57"/>
      <c r="I7" s="57">
        <v>1</v>
      </c>
      <c r="J7" s="128">
        <v>0.42379534366877214</v>
      </c>
      <c r="K7" s="56"/>
      <c r="L7" s="40"/>
    </row>
    <row r="8" spans="1:12">
      <c r="B8" s="56"/>
      <c r="C8" s="54" t="s">
        <v>209</v>
      </c>
      <c r="D8" s="57">
        <v>0</v>
      </c>
      <c r="E8" s="130">
        <v>6.1682271594542658E-3</v>
      </c>
      <c r="F8" s="57">
        <v>9</v>
      </c>
      <c r="G8" s="128">
        <v>0.73164321090437745</v>
      </c>
      <c r="H8" s="57"/>
      <c r="I8" s="57">
        <v>0</v>
      </c>
      <c r="J8" s="128">
        <v>0.63071525756202917</v>
      </c>
      <c r="K8" s="56"/>
      <c r="L8" s="40"/>
    </row>
    <row r="9" spans="1:12">
      <c r="B9" s="56"/>
      <c r="C9" s="54" t="s">
        <v>210</v>
      </c>
      <c r="D9" s="57">
        <v>0</v>
      </c>
      <c r="E9" s="130">
        <v>1.2048880735977593E-2</v>
      </c>
      <c r="F9" s="57">
        <v>21</v>
      </c>
      <c r="G9" s="128">
        <v>0.76048731565865535</v>
      </c>
      <c r="H9" s="57"/>
      <c r="I9" s="57">
        <v>0</v>
      </c>
      <c r="J9" s="128">
        <v>0.84449461714534602</v>
      </c>
      <c r="K9" s="56"/>
      <c r="L9" s="40"/>
    </row>
    <row r="10" spans="1:12">
      <c r="B10" s="56"/>
      <c r="C10" s="54" t="s">
        <v>211</v>
      </c>
      <c r="D10" s="57">
        <v>0</v>
      </c>
      <c r="E10" s="130">
        <v>4.7714851586866891E-2</v>
      </c>
      <c r="F10" s="57">
        <v>3</v>
      </c>
      <c r="G10" s="128">
        <v>0.86013071591912549</v>
      </c>
      <c r="H10" s="57"/>
      <c r="I10" s="57">
        <v>0</v>
      </c>
      <c r="J10" s="128">
        <v>1.3392983135817682</v>
      </c>
      <c r="K10" s="56"/>
      <c r="L10" s="40"/>
    </row>
    <row r="11" spans="1:12">
      <c r="B11" s="56"/>
      <c r="C11" s="54" t="s">
        <v>212</v>
      </c>
      <c r="D11" s="57">
        <v>0</v>
      </c>
      <c r="E11" s="130">
        <v>0.11343830893900013</v>
      </c>
      <c r="F11" s="57">
        <v>5</v>
      </c>
      <c r="G11" s="128">
        <v>0.77767748645527646</v>
      </c>
      <c r="H11" s="57"/>
      <c r="I11" s="57">
        <v>0</v>
      </c>
      <c r="J11" s="128">
        <v>1.7203355946281296</v>
      </c>
      <c r="K11" s="56"/>
      <c r="L11" s="40"/>
    </row>
    <row r="12" spans="1:12">
      <c r="B12" s="56"/>
      <c r="C12" s="54" t="s">
        <v>213</v>
      </c>
      <c r="D12" s="57"/>
      <c r="E12" s="130"/>
      <c r="F12" s="57"/>
      <c r="G12" s="128"/>
      <c r="H12" s="57"/>
      <c r="I12" s="57"/>
      <c r="J12" s="128"/>
      <c r="K12" s="56"/>
      <c r="L12" s="40"/>
    </row>
    <row r="13" spans="1:12" ht="13.5" thickBot="1">
      <c r="B13" s="58"/>
      <c r="C13" s="29" t="s">
        <v>205</v>
      </c>
      <c r="D13" s="59">
        <f>SUM(D5:D12)</f>
        <v>22</v>
      </c>
      <c r="E13" s="131">
        <v>1.3334269268703187E-3</v>
      </c>
      <c r="F13" s="59">
        <f>SUM(F5:F12)</f>
        <v>800</v>
      </c>
      <c r="G13" s="129">
        <v>0.75485532870343219</v>
      </c>
      <c r="H13" s="59"/>
      <c r="I13" s="59">
        <f>SUM(I5:I12)</f>
        <v>3</v>
      </c>
      <c r="J13" s="129">
        <v>0.15633452175652215</v>
      </c>
      <c r="K13" s="122"/>
      <c r="L13" s="119"/>
    </row>
    <row r="14" spans="1:12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40"/>
    </row>
    <row r="15" spans="1:12" ht="54.75" customHeight="1">
      <c r="B15" s="113" t="s">
        <v>320</v>
      </c>
      <c r="C15" s="15" t="s">
        <v>192</v>
      </c>
      <c r="D15" s="65" t="s">
        <v>204</v>
      </c>
      <c r="E15" s="55" t="s">
        <v>197</v>
      </c>
      <c r="F15" s="55" t="s">
        <v>198</v>
      </c>
      <c r="G15" s="55" t="s">
        <v>199</v>
      </c>
      <c r="H15" s="65" t="s">
        <v>217</v>
      </c>
      <c r="I15" s="55" t="s">
        <v>201</v>
      </c>
      <c r="J15" s="55" t="s">
        <v>202</v>
      </c>
      <c r="K15" s="56"/>
      <c r="L15" s="40"/>
    </row>
    <row r="16" spans="1:12">
      <c r="B16" s="92" t="s">
        <v>262</v>
      </c>
      <c r="C16" s="120"/>
      <c r="D16" s="56"/>
      <c r="E16" s="56"/>
      <c r="F16" s="56"/>
      <c r="G16" s="56"/>
      <c r="H16" s="56"/>
      <c r="I16" s="56"/>
      <c r="J16" s="56"/>
      <c r="K16" s="56"/>
      <c r="L16" s="40"/>
    </row>
    <row r="17" spans="2:12">
      <c r="B17" s="33"/>
      <c r="C17" s="54" t="s">
        <v>206</v>
      </c>
      <c r="D17" s="57">
        <v>824</v>
      </c>
      <c r="E17" s="130">
        <v>8.9532873422187159E-4</v>
      </c>
      <c r="F17" s="57">
        <v>275</v>
      </c>
      <c r="G17" s="128">
        <v>0.44999999999999996</v>
      </c>
      <c r="H17" s="123">
        <v>2.5013698630136996</v>
      </c>
      <c r="I17" s="57">
        <v>222</v>
      </c>
      <c r="J17" s="128">
        <v>0.26903390404708466</v>
      </c>
      <c r="K17" s="56"/>
      <c r="L17" s="40"/>
    </row>
    <row r="18" spans="2:12">
      <c r="B18" s="92"/>
      <c r="C18" s="54" t="s">
        <v>207</v>
      </c>
      <c r="D18" s="57">
        <v>26</v>
      </c>
      <c r="E18" s="130">
        <v>1.9580709609359663E-3</v>
      </c>
      <c r="F18" s="57">
        <v>34</v>
      </c>
      <c r="G18" s="128">
        <v>0.45000000000000007</v>
      </c>
      <c r="H18" s="123">
        <v>2.5013698630137</v>
      </c>
      <c r="I18" s="57">
        <v>8</v>
      </c>
      <c r="J18" s="128">
        <v>0.3175337375021664</v>
      </c>
      <c r="K18" s="56"/>
      <c r="L18" s="40"/>
    </row>
    <row r="19" spans="2:12">
      <c r="B19" s="33"/>
      <c r="C19" s="54" t="s">
        <v>208</v>
      </c>
      <c r="D19" s="57">
        <v>58</v>
      </c>
      <c r="E19" s="130">
        <v>3.7860213264568478E-3</v>
      </c>
      <c r="F19" s="57">
        <v>57</v>
      </c>
      <c r="G19" s="128">
        <v>0.45000000000000034</v>
      </c>
      <c r="H19" s="123">
        <v>2.5013698630136978</v>
      </c>
      <c r="I19" s="57">
        <v>34</v>
      </c>
      <c r="J19" s="128">
        <v>0.59173140747344333</v>
      </c>
      <c r="K19" s="56"/>
      <c r="L19" s="40"/>
    </row>
    <row r="20" spans="2:12">
      <c r="B20" s="56"/>
      <c r="C20" s="54" t="s">
        <v>209</v>
      </c>
      <c r="D20" s="57">
        <v>7</v>
      </c>
      <c r="E20" s="130">
        <v>6.2370766442639359E-3</v>
      </c>
      <c r="F20" s="57">
        <v>25</v>
      </c>
      <c r="G20" s="128">
        <v>0.44999999999999996</v>
      </c>
      <c r="H20" s="123">
        <v>2.5013698630136987</v>
      </c>
      <c r="I20" s="57">
        <v>4</v>
      </c>
      <c r="J20" s="128">
        <v>0.56445332114636249</v>
      </c>
      <c r="K20" s="56"/>
      <c r="L20" s="40"/>
    </row>
    <row r="21" spans="2:12">
      <c r="B21" s="56"/>
      <c r="C21" s="54" t="s">
        <v>210</v>
      </c>
      <c r="D21" s="57">
        <v>196</v>
      </c>
      <c r="E21" s="130">
        <v>1.3307838189035146E-2</v>
      </c>
      <c r="F21" s="57">
        <v>85</v>
      </c>
      <c r="G21" s="128">
        <v>0.45000000000000018</v>
      </c>
      <c r="H21" s="123">
        <v>2.5013698630136991</v>
      </c>
      <c r="I21" s="57">
        <v>153</v>
      </c>
      <c r="J21" s="128">
        <v>0.77955097209636914</v>
      </c>
      <c r="K21" s="56"/>
      <c r="L21" s="40"/>
    </row>
    <row r="22" spans="2:12">
      <c r="B22" s="56"/>
      <c r="C22" s="54" t="s">
        <v>211</v>
      </c>
      <c r="D22" s="57">
        <v>11</v>
      </c>
      <c r="E22" s="130">
        <v>4.2099054727004023E-2</v>
      </c>
      <c r="F22" s="57">
        <v>16</v>
      </c>
      <c r="G22" s="128">
        <v>0.44999999999999996</v>
      </c>
      <c r="H22" s="123">
        <v>2.5013698630136982</v>
      </c>
      <c r="I22" s="57">
        <v>11</v>
      </c>
      <c r="J22" s="128">
        <v>1.0639658316888894</v>
      </c>
      <c r="K22" s="56"/>
      <c r="L22" s="40"/>
    </row>
    <row r="23" spans="2:12">
      <c r="B23" s="56"/>
      <c r="C23" s="54" t="s">
        <v>212</v>
      </c>
      <c r="D23" s="57">
        <v>49</v>
      </c>
      <c r="E23" s="130">
        <v>0.13014076425926971</v>
      </c>
      <c r="F23" s="57">
        <v>29</v>
      </c>
      <c r="G23" s="128">
        <v>0.45</v>
      </c>
      <c r="H23" s="123">
        <v>2.5013698630136982</v>
      </c>
      <c r="I23" s="57">
        <v>92</v>
      </c>
      <c r="J23" s="128">
        <v>1.8614286382332184</v>
      </c>
      <c r="K23" s="56"/>
      <c r="L23" s="40"/>
    </row>
    <row r="24" spans="2:12">
      <c r="B24" s="56"/>
      <c r="C24" s="54" t="s">
        <v>213</v>
      </c>
      <c r="D24" s="57">
        <v>3</v>
      </c>
      <c r="E24" s="130">
        <v>1</v>
      </c>
      <c r="F24" s="57">
        <v>6</v>
      </c>
      <c r="G24" s="128">
        <v>0.45000000000000007</v>
      </c>
      <c r="H24" s="123">
        <v>2.5013698630136987</v>
      </c>
      <c r="I24" s="57"/>
      <c r="J24" s="128">
        <v>0</v>
      </c>
      <c r="K24" s="40"/>
      <c r="L24" s="40"/>
    </row>
    <row r="25" spans="2:12" ht="13.5" thickBot="1">
      <c r="B25" s="58"/>
      <c r="C25" s="29" t="s">
        <v>205</v>
      </c>
      <c r="D25" s="59">
        <f>SUM(D17:D24)</f>
        <v>1174</v>
      </c>
      <c r="E25" s="131">
        <v>1.2020590875559263E-2</v>
      </c>
      <c r="F25" s="59">
        <f>SUM(F17:F24)</f>
        <v>527</v>
      </c>
      <c r="G25" s="129">
        <v>0.45</v>
      </c>
      <c r="H25" s="124">
        <v>2.5</v>
      </c>
      <c r="I25" s="59">
        <f>SUM(I17:I24)</f>
        <v>524</v>
      </c>
      <c r="J25" s="129">
        <v>0.44587321775824895</v>
      </c>
      <c r="K25" s="125"/>
      <c r="L25" s="40"/>
    </row>
    <row r="26" spans="2:12" ht="13.5" thickBot="1">
      <c r="B26" s="288" t="s">
        <v>218</v>
      </c>
      <c r="C26" s="288"/>
      <c r="D26" s="150">
        <f>+D25+D13</f>
        <v>1196</v>
      </c>
      <c r="E26" s="131">
        <v>1.1827008034812994E-2</v>
      </c>
      <c r="F26" s="150">
        <f>+F25+F13</f>
        <v>1327</v>
      </c>
      <c r="G26" s="151">
        <v>0.45552202257122398</v>
      </c>
      <c r="H26" s="124">
        <v>2.4395304747419497</v>
      </c>
      <c r="I26" s="150">
        <f>+I25+I13</f>
        <v>527</v>
      </c>
      <c r="J26" s="151">
        <v>0.4406286342984001</v>
      </c>
      <c r="K26" s="152"/>
    </row>
  </sheetData>
  <mergeCells count="2">
    <mergeCell ref="B2:F2"/>
    <mergeCell ref="B26:C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workbookViewId="0">
      <selection activeCell="D5" sqref="D5"/>
    </sheetView>
  </sheetViews>
  <sheetFormatPr defaultRowHeight="12.75"/>
  <cols>
    <col min="1" max="1" width="3.7109375" style="2" customWidth="1"/>
    <col min="2" max="2" width="4" style="2" customWidth="1"/>
    <col min="3" max="3" width="64.85546875" style="2" bestFit="1" customWidth="1"/>
    <col min="4" max="4" width="17.85546875" style="2" customWidth="1"/>
    <col min="5" max="5" width="19.28515625" style="2" customWidth="1"/>
    <col min="6" max="6" width="19.5703125" style="2" customWidth="1"/>
    <col min="7" max="7" width="15" style="2" customWidth="1"/>
    <col min="8" max="16384" width="9.140625" style="2"/>
  </cols>
  <sheetData>
    <row r="1" spans="2:9" ht="21" customHeight="1"/>
    <row r="2" spans="2:9" ht="48" customHeight="1">
      <c r="B2" s="252" t="s">
        <v>37</v>
      </c>
      <c r="C2" s="252"/>
      <c r="D2" s="252"/>
      <c r="E2" s="37"/>
      <c r="F2" s="37"/>
    </row>
    <row r="3" spans="2:9" ht="27" customHeight="1">
      <c r="B3" s="253" t="s">
        <v>320</v>
      </c>
      <c r="C3" s="253"/>
      <c r="D3" s="254" t="s">
        <v>38</v>
      </c>
      <c r="E3" s="254"/>
      <c r="F3" s="61" t="s">
        <v>39</v>
      </c>
      <c r="I3" s="2" t="s">
        <v>24</v>
      </c>
    </row>
    <row r="4" spans="2:9" ht="22.5" customHeight="1">
      <c r="B4" s="253"/>
      <c r="C4" s="253"/>
      <c r="D4" s="62" t="s">
        <v>318</v>
      </c>
      <c r="E4" s="62" t="s">
        <v>319</v>
      </c>
      <c r="F4" s="62" t="s">
        <v>318</v>
      </c>
    </row>
    <row r="5" spans="2:9">
      <c r="B5" s="26">
        <v>1</v>
      </c>
      <c r="C5" s="16" t="s">
        <v>29</v>
      </c>
      <c r="D5" s="180">
        <f>+D6+D7+D8</f>
        <v>33382</v>
      </c>
      <c r="E5" s="180">
        <f>+E6+E7+E8</f>
        <v>37099</v>
      </c>
      <c r="F5" s="180">
        <f>+F6+F7+F8</f>
        <v>2670</v>
      </c>
    </row>
    <row r="6" spans="2:9">
      <c r="B6" s="26">
        <v>2</v>
      </c>
      <c r="C6" s="17" t="s">
        <v>40</v>
      </c>
      <c r="D6" s="181">
        <v>4652</v>
      </c>
      <c r="E6" s="181">
        <v>4826</v>
      </c>
      <c r="F6" s="181">
        <v>372</v>
      </c>
    </row>
    <row r="7" spans="2:9">
      <c r="B7" s="26">
        <v>3</v>
      </c>
      <c r="C7" s="17" t="s">
        <v>41</v>
      </c>
      <c r="D7" s="181">
        <v>22398</v>
      </c>
      <c r="E7" s="181">
        <v>25486</v>
      </c>
      <c r="F7" s="181">
        <v>1792</v>
      </c>
    </row>
    <row r="8" spans="2:9">
      <c r="B8" s="26">
        <v>4</v>
      </c>
      <c r="C8" s="17" t="s">
        <v>42</v>
      </c>
      <c r="D8" s="181">
        <v>6332</v>
      </c>
      <c r="E8" s="181">
        <v>6787</v>
      </c>
      <c r="F8" s="181">
        <v>506</v>
      </c>
    </row>
    <row r="9" spans="2:9">
      <c r="B9" s="26">
        <v>5</v>
      </c>
      <c r="C9" s="17" t="s">
        <v>43</v>
      </c>
      <c r="D9" s="181"/>
      <c r="E9" s="181"/>
      <c r="F9" s="181"/>
    </row>
    <row r="10" spans="2:9">
      <c r="B10" s="30">
        <v>6</v>
      </c>
      <c r="C10" s="31" t="s">
        <v>30</v>
      </c>
      <c r="D10" s="182">
        <f>+D11+D12+D13+D14+D15+D16</f>
        <v>1488</v>
      </c>
      <c r="E10" s="182">
        <f>+E11+E12+E13+E14+E15+E16</f>
        <v>1690</v>
      </c>
      <c r="F10" s="182">
        <f>+F11+F12+F13+F14+F15+F16</f>
        <v>119</v>
      </c>
    </row>
    <row r="11" spans="2:9">
      <c r="B11" s="26">
        <v>7</v>
      </c>
      <c r="C11" s="17" t="s">
        <v>44</v>
      </c>
      <c r="D11" s="181">
        <v>802</v>
      </c>
      <c r="E11" s="181">
        <v>972</v>
      </c>
      <c r="F11" s="181">
        <v>64</v>
      </c>
    </row>
    <row r="12" spans="2:9">
      <c r="B12" s="26">
        <v>8</v>
      </c>
      <c r="C12" s="17" t="s">
        <v>45</v>
      </c>
      <c r="D12" s="181"/>
      <c r="E12" s="181"/>
      <c r="F12" s="181"/>
    </row>
    <row r="13" spans="2:9">
      <c r="B13" s="26">
        <v>9</v>
      </c>
      <c r="C13" s="17" t="s">
        <v>40</v>
      </c>
      <c r="D13" s="181"/>
      <c r="E13" s="181"/>
      <c r="F13" s="181"/>
    </row>
    <row r="14" spans="2:9">
      <c r="B14" s="26">
        <v>10</v>
      </c>
      <c r="C14" s="17" t="s">
        <v>46</v>
      </c>
      <c r="D14" s="181"/>
      <c r="E14" s="181"/>
      <c r="F14" s="181"/>
    </row>
    <row r="15" spans="2:9">
      <c r="B15" s="26">
        <v>11</v>
      </c>
      <c r="C15" s="17" t="s">
        <v>47</v>
      </c>
      <c r="D15" s="181"/>
      <c r="E15" s="181"/>
      <c r="F15" s="181"/>
    </row>
    <row r="16" spans="2:9">
      <c r="B16" s="26">
        <v>12</v>
      </c>
      <c r="C16" s="17" t="s">
        <v>48</v>
      </c>
      <c r="D16" s="181">
        <v>686</v>
      </c>
      <c r="E16" s="181">
        <v>718</v>
      </c>
      <c r="F16" s="181">
        <v>55</v>
      </c>
    </row>
    <row r="17" spans="2:6">
      <c r="B17" s="27">
        <v>13</v>
      </c>
      <c r="C17" s="18" t="s">
        <v>31</v>
      </c>
      <c r="D17" s="183"/>
      <c r="E17" s="183"/>
      <c r="F17" s="183"/>
    </row>
    <row r="18" spans="2:6">
      <c r="B18" s="30">
        <v>14</v>
      </c>
      <c r="C18" s="31" t="s">
        <v>32</v>
      </c>
      <c r="D18" s="182"/>
      <c r="E18" s="182"/>
      <c r="F18" s="182"/>
    </row>
    <row r="19" spans="2:6">
      <c r="B19" s="26">
        <v>15</v>
      </c>
      <c r="C19" s="17" t="s">
        <v>49</v>
      </c>
      <c r="D19" s="181"/>
      <c r="E19" s="181"/>
      <c r="F19" s="181"/>
    </row>
    <row r="20" spans="2:6">
      <c r="B20" s="26">
        <v>16</v>
      </c>
      <c r="C20" s="17" t="s">
        <v>50</v>
      </c>
      <c r="D20" s="181"/>
      <c r="E20" s="181"/>
      <c r="F20" s="181"/>
    </row>
    <row r="21" spans="2:6">
      <c r="B21" s="26">
        <v>17</v>
      </c>
      <c r="C21" s="17" t="s">
        <v>51</v>
      </c>
      <c r="D21" s="181"/>
      <c r="E21" s="181"/>
      <c r="F21" s="181"/>
    </row>
    <row r="22" spans="2:6">
      <c r="B22" s="26">
        <v>18</v>
      </c>
      <c r="C22" s="17" t="s">
        <v>52</v>
      </c>
      <c r="D22" s="181"/>
      <c r="E22" s="181"/>
      <c r="F22" s="181"/>
    </row>
    <row r="23" spans="2:6">
      <c r="B23" s="30">
        <v>19</v>
      </c>
      <c r="C23" s="31" t="s">
        <v>33</v>
      </c>
      <c r="D23" s="182">
        <f>+D24+D25</f>
        <v>4836</v>
      </c>
      <c r="E23" s="182">
        <f>+E24+E25</f>
        <v>4309</v>
      </c>
      <c r="F23" s="182">
        <f>+F24+F25</f>
        <v>387</v>
      </c>
    </row>
    <row r="24" spans="2:6">
      <c r="B24" s="26">
        <v>20</v>
      </c>
      <c r="C24" s="17" t="s">
        <v>40</v>
      </c>
      <c r="D24" s="181">
        <v>4836</v>
      </c>
      <c r="E24" s="181">
        <v>4309</v>
      </c>
      <c r="F24" s="181">
        <v>387</v>
      </c>
    </row>
    <row r="25" spans="2:6">
      <c r="B25" s="26">
        <v>21</v>
      </c>
      <c r="C25" s="17" t="s">
        <v>53</v>
      </c>
      <c r="D25" s="181"/>
      <c r="E25" s="181"/>
      <c r="F25" s="181"/>
    </row>
    <row r="26" spans="2:6">
      <c r="B26" s="27">
        <v>22</v>
      </c>
      <c r="C26" s="18" t="s">
        <v>34</v>
      </c>
      <c r="D26" s="184"/>
      <c r="E26" s="184"/>
      <c r="F26" s="184"/>
    </row>
    <row r="27" spans="2:6">
      <c r="B27" s="30">
        <v>23</v>
      </c>
      <c r="C27" s="31" t="s">
        <v>35</v>
      </c>
      <c r="D27" s="182">
        <f>+D28+D29+D30</f>
        <v>7171</v>
      </c>
      <c r="E27" s="182">
        <f>+E28+E29+E30</f>
        <v>7171</v>
      </c>
      <c r="F27" s="182">
        <f>+F28+F29+F30</f>
        <v>574</v>
      </c>
    </row>
    <row r="28" spans="2:6">
      <c r="B28" s="26">
        <v>24</v>
      </c>
      <c r="C28" s="17" t="s">
        <v>54</v>
      </c>
      <c r="D28" s="181"/>
      <c r="E28" s="181"/>
      <c r="F28" s="181"/>
    </row>
    <row r="29" spans="2:6">
      <c r="B29" s="26">
        <v>25</v>
      </c>
      <c r="C29" s="17" t="s">
        <v>52</v>
      </c>
      <c r="D29" s="181">
        <v>7171</v>
      </c>
      <c r="E29" s="181">
        <v>7171</v>
      </c>
      <c r="F29" s="181">
        <v>574</v>
      </c>
    </row>
    <row r="30" spans="2:6">
      <c r="B30" s="26">
        <v>26</v>
      </c>
      <c r="C30" s="17" t="s">
        <v>55</v>
      </c>
      <c r="D30" s="181"/>
      <c r="E30" s="181"/>
      <c r="F30" s="181"/>
    </row>
    <row r="31" spans="2:6">
      <c r="B31" s="26">
        <v>27</v>
      </c>
      <c r="C31" s="17" t="s">
        <v>56</v>
      </c>
      <c r="D31" s="181">
        <v>2687</v>
      </c>
      <c r="E31" s="181">
        <v>2687</v>
      </c>
      <c r="F31" s="181">
        <v>215</v>
      </c>
    </row>
    <row r="32" spans="2:6">
      <c r="B32" s="27">
        <v>28</v>
      </c>
      <c r="C32" s="18" t="s">
        <v>36</v>
      </c>
      <c r="D32" s="184"/>
      <c r="E32" s="184"/>
      <c r="F32" s="184"/>
    </row>
    <row r="33" spans="2:6" ht="13.5" thickBot="1">
      <c r="B33" s="28">
        <v>29</v>
      </c>
      <c r="C33" s="29" t="s">
        <v>27</v>
      </c>
      <c r="D33" s="185">
        <f>+D5+D10+D17+D18+D23+D26+D27+D32+D31</f>
        <v>49564</v>
      </c>
      <c r="E33" s="185">
        <f>+E5+E10+E17+E18+E23+E26+E27+E32+E31</f>
        <v>52956</v>
      </c>
      <c r="F33" s="185">
        <f>+F5+F10+F17+F18+F23+F26+F27+F32+F31</f>
        <v>3965</v>
      </c>
    </row>
  </sheetData>
  <mergeCells count="3">
    <mergeCell ref="B2:D2"/>
    <mergeCell ref="B3:C4"/>
    <mergeCell ref="D3:E3"/>
  </mergeCells>
  <pageMargins left="0.7" right="0.7" top="0.75" bottom="0.75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I14" sqref="I14"/>
    </sheetView>
  </sheetViews>
  <sheetFormatPr defaultRowHeight="12.75"/>
  <cols>
    <col min="1" max="1" width="3.7109375" style="25" customWidth="1"/>
    <col min="2" max="2" width="9.140625" style="25"/>
    <col min="3" max="3" width="29.5703125" style="25" customWidth="1"/>
    <col min="4" max="4" width="22.7109375" style="153" customWidth="1"/>
    <col min="5" max="5" width="14.5703125" style="153" customWidth="1"/>
    <col min="6" max="6" width="18.140625" style="153" customWidth="1"/>
    <col min="7" max="7" width="10.42578125" style="153" customWidth="1"/>
    <col min="8" max="8" width="13.7109375" style="153" customWidth="1"/>
    <col min="9" max="16384" width="9.140625" style="25"/>
  </cols>
  <sheetData>
    <row r="1" spans="1:12" ht="21" customHeight="1"/>
    <row r="2" spans="1:12" ht="48" customHeight="1">
      <c r="A2" s="38"/>
      <c r="B2" s="252" t="s">
        <v>273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46.5" customHeight="1">
      <c r="A3" s="109"/>
      <c r="B3" s="113" t="s">
        <v>320</v>
      </c>
      <c r="C3" s="14"/>
      <c r="D3" s="55" t="s">
        <v>264</v>
      </c>
      <c r="E3" s="15" t="s">
        <v>265</v>
      </c>
      <c r="F3" s="15" t="s">
        <v>266</v>
      </c>
      <c r="G3" s="15" t="s">
        <v>267</v>
      </c>
      <c r="H3" s="15" t="s">
        <v>268</v>
      </c>
      <c r="I3" s="110"/>
      <c r="J3" s="110"/>
      <c r="K3" s="110"/>
      <c r="L3" s="110"/>
    </row>
    <row r="4" spans="1:12">
      <c r="A4" s="83"/>
      <c r="B4" s="83">
        <v>1</v>
      </c>
      <c r="C4" s="54" t="s">
        <v>270</v>
      </c>
      <c r="D4" s="144">
        <v>4808</v>
      </c>
      <c r="E4" s="144">
        <v>3144</v>
      </c>
      <c r="F4" s="144">
        <v>1663</v>
      </c>
      <c r="G4" s="144">
        <v>590</v>
      </c>
      <c r="H4" s="144">
        <v>1073</v>
      </c>
      <c r="I4" s="57"/>
      <c r="J4" s="57"/>
      <c r="K4" s="57"/>
      <c r="L4" s="57"/>
    </row>
    <row r="5" spans="1:12">
      <c r="A5" s="83"/>
      <c r="B5" s="83">
        <v>2</v>
      </c>
      <c r="C5" s="54" t="s">
        <v>271</v>
      </c>
      <c r="D5" s="144"/>
      <c r="E5" s="144"/>
      <c r="F5" s="144"/>
      <c r="G5" s="144"/>
      <c r="H5" s="144"/>
      <c r="I5" s="56"/>
      <c r="J5" s="56"/>
      <c r="K5" s="56"/>
      <c r="L5" s="136"/>
    </row>
    <row r="6" spans="1:12">
      <c r="B6" s="83">
        <v>3</v>
      </c>
      <c r="C6" s="56" t="s">
        <v>272</v>
      </c>
      <c r="D6" s="154"/>
      <c r="E6" s="154"/>
      <c r="F6" s="154"/>
      <c r="G6" s="154"/>
      <c r="H6" s="154"/>
      <c r="I6" s="40"/>
      <c r="J6" s="40"/>
      <c r="K6" s="40"/>
      <c r="L6" s="40"/>
    </row>
    <row r="7" spans="1:12" ht="13.5" thickBot="1">
      <c r="B7" s="138">
        <v>4</v>
      </c>
      <c r="C7" s="58" t="s">
        <v>269</v>
      </c>
      <c r="D7" s="155">
        <f>SUM(D4:D6)</f>
        <v>4808</v>
      </c>
      <c r="E7" s="155">
        <f t="shared" ref="E7:H7" si="0">SUM(E4:E6)</f>
        <v>3144</v>
      </c>
      <c r="F7" s="155">
        <f t="shared" si="0"/>
        <v>1663</v>
      </c>
      <c r="G7" s="155">
        <f t="shared" si="0"/>
        <v>590</v>
      </c>
      <c r="H7" s="155">
        <f t="shared" si="0"/>
        <v>1073</v>
      </c>
      <c r="I7" s="40"/>
      <c r="J7" s="40"/>
      <c r="K7" s="40"/>
      <c r="L7" s="40"/>
    </row>
  </sheetData>
  <mergeCells count="1">
    <mergeCell ref="B2:L2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G7" sqref="G7"/>
    </sheetView>
  </sheetViews>
  <sheetFormatPr defaultRowHeight="12.75"/>
  <cols>
    <col min="1" max="1" width="3.7109375" style="25" customWidth="1"/>
    <col min="2" max="2" width="32.5703125" style="25" customWidth="1"/>
    <col min="3" max="3" width="14" style="25" customWidth="1"/>
    <col min="4" max="4" width="15" style="25" customWidth="1"/>
    <col min="5" max="5" width="1.85546875" style="25" customWidth="1"/>
    <col min="6" max="6" width="13.140625" style="25" customWidth="1"/>
    <col min="7" max="7" width="13.42578125" style="25" customWidth="1"/>
    <col min="8" max="8" width="2.140625" style="25" customWidth="1"/>
    <col min="9" max="9" width="14" style="25" customWidth="1"/>
    <col min="10" max="10" width="14.140625" style="25" customWidth="1"/>
    <col min="11" max="16384" width="9.140625" style="25"/>
  </cols>
  <sheetData>
    <row r="1" spans="1:14" ht="21" customHeight="1"/>
    <row r="2" spans="1:14" ht="48" customHeight="1">
      <c r="A2" s="38"/>
      <c r="B2" s="252" t="s">
        <v>274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ht="18" customHeight="1">
      <c r="A3" s="109"/>
      <c r="B3" s="156"/>
      <c r="C3" s="254" t="s">
        <v>280</v>
      </c>
      <c r="D3" s="254"/>
      <c r="E3" s="254"/>
      <c r="F3" s="254"/>
      <c r="G3" s="254"/>
      <c r="H3" s="170"/>
      <c r="I3" s="254" t="s">
        <v>281</v>
      </c>
      <c r="J3" s="254"/>
      <c r="K3" s="110"/>
      <c r="L3" s="110"/>
      <c r="M3" s="110"/>
      <c r="N3" s="110"/>
    </row>
    <row r="4" spans="1:14" ht="38.25" customHeight="1">
      <c r="A4" s="109"/>
      <c r="B4" s="19"/>
      <c r="C4" s="292" t="s">
        <v>277</v>
      </c>
      <c r="D4" s="292"/>
      <c r="E4" s="170"/>
      <c r="F4" s="292" t="s">
        <v>279</v>
      </c>
      <c r="G4" s="292"/>
      <c r="H4" s="170"/>
      <c r="I4" s="255" t="s">
        <v>277</v>
      </c>
      <c r="J4" s="255" t="s">
        <v>278</v>
      </c>
      <c r="K4" s="110"/>
      <c r="L4" s="110"/>
      <c r="M4" s="110"/>
      <c r="N4" s="110"/>
    </row>
    <row r="5" spans="1:14" ht="23.25" customHeight="1">
      <c r="A5" s="109"/>
      <c r="B5" s="19" t="s">
        <v>320</v>
      </c>
      <c r="C5" s="170" t="s">
        <v>275</v>
      </c>
      <c r="D5" s="170" t="s">
        <v>276</v>
      </c>
      <c r="E5" s="170"/>
      <c r="F5" s="170" t="s">
        <v>275</v>
      </c>
      <c r="G5" s="170" t="s">
        <v>276</v>
      </c>
      <c r="H5" s="170"/>
      <c r="I5" s="255"/>
      <c r="J5" s="255"/>
      <c r="K5" s="110"/>
      <c r="L5" s="110"/>
      <c r="M5" s="110"/>
      <c r="N5" s="110"/>
    </row>
    <row r="6" spans="1:14">
      <c r="A6" s="83"/>
      <c r="B6" s="157" t="s">
        <v>296</v>
      </c>
      <c r="C6" s="54"/>
      <c r="D6" s="144">
        <v>590</v>
      </c>
      <c r="E6" s="144"/>
      <c r="F6" s="144"/>
      <c r="G6" s="144">
        <v>1651</v>
      </c>
      <c r="H6" s="144"/>
      <c r="I6" s="144"/>
      <c r="J6" s="144"/>
      <c r="K6" s="56"/>
      <c r="L6" s="56"/>
      <c r="M6" s="56"/>
      <c r="N6" s="136"/>
    </row>
    <row r="7" spans="1:14" ht="13.5" thickBot="1">
      <c r="A7" s="82"/>
      <c r="B7" s="112" t="s">
        <v>27</v>
      </c>
      <c r="C7" s="59"/>
      <c r="D7" s="59">
        <f>SUM(D6:D6)</f>
        <v>590</v>
      </c>
      <c r="E7" s="59"/>
      <c r="F7" s="59"/>
      <c r="G7" s="59">
        <f>SUM(G6:G6)</f>
        <v>1651</v>
      </c>
      <c r="H7" s="59"/>
      <c r="I7" s="59"/>
      <c r="J7" s="59"/>
    </row>
    <row r="8" spans="1:14">
      <c r="A8" s="83"/>
      <c r="B8" s="33"/>
      <c r="C8" s="57"/>
      <c r="D8" s="57"/>
      <c r="E8" s="57"/>
    </row>
  </sheetData>
  <mergeCells count="7">
    <mergeCell ref="B2:N2"/>
    <mergeCell ref="J4:J5"/>
    <mergeCell ref="I4:I5"/>
    <mergeCell ref="F4:G4"/>
    <mergeCell ref="C4:D4"/>
    <mergeCell ref="C3:G3"/>
    <mergeCell ref="I3:J3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B1" sqref="B1"/>
    </sheetView>
  </sheetViews>
  <sheetFormatPr defaultRowHeight="12.75"/>
  <cols>
    <col min="1" max="1" width="3.7109375" style="25" customWidth="1"/>
    <col min="2" max="2" width="9.140625" style="25"/>
    <col min="3" max="3" width="38.42578125" style="25" customWidth="1"/>
    <col min="4" max="4" width="9.85546875" style="25" customWidth="1"/>
    <col min="5" max="5" width="12.5703125" style="25" customWidth="1"/>
    <col min="6" max="16384" width="9.140625" style="25"/>
  </cols>
  <sheetData>
    <row r="1" spans="1:9" ht="21" customHeight="1"/>
    <row r="2" spans="1:9" ht="48" customHeight="1">
      <c r="A2" s="38"/>
      <c r="B2" s="252" t="s">
        <v>282</v>
      </c>
      <c r="C2" s="252"/>
      <c r="D2" s="252"/>
      <c r="E2" s="252"/>
      <c r="F2" s="252"/>
      <c r="G2" s="252"/>
      <c r="H2" s="252"/>
      <c r="I2" s="252"/>
    </row>
    <row r="3" spans="1:9" ht="38.25" customHeight="1">
      <c r="A3" s="109"/>
      <c r="B3" s="113" t="s">
        <v>320</v>
      </c>
      <c r="C3" s="14"/>
      <c r="D3" s="170" t="s">
        <v>38</v>
      </c>
      <c r="E3" s="170" t="s">
        <v>231</v>
      </c>
      <c r="F3" s="110"/>
      <c r="G3" s="110"/>
      <c r="H3" s="110"/>
      <c r="I3" s="110"/>
    </row>
    <row r="4" spans="1:9">
      <c r="A4" s="109"/>
      <c r="B4" s="83"/>
      <c r="C4" s="54" t="s">
        <v>283</v>
      </c>
      <c r="D4" s="145"/>
      <c r="E4" s="145"/>
      <c r="F4" s="110"/>
      <c r="G4" s="110"/>
      <c r="H4" s="110"/>
      <c r="I4" s="110"/>
    </row>
    <row r="5" spans="1:9">
      <c r="A5" s="109"/>
      <c r="B5" s="83">
        <v>1</v>
      </c>
      <c r="C5" s="158" t="s">
        <v>284</v>
      </c>
      <c r="D5" s="178">
        <v>4406</v>
      </c>
      <c r="E5" s="178">
        <v>353</v>
      </c>
      <c r="F5" s="110"/>
      <c r="G5" s="110"/>
      <c r="H5" s="110"/>
      <c r="I5" s="110"/>
    </row>
    <row r="6" spans="1:9">
      <c r="A6" s="109"/>
      <c r="B6" s="83">
        <v>2</v>
      </c>
      <c r="C6" s="158" t="s">
        <v>285</v>
      </c>
      <c r="D6" s="178">
        <v>430</v>
      </c>
      <c r="E6" s="178">
        <v>34</v>
      </c>
      <c r="F6" s="110"/>
      <c r="G6" s="110"/>
      <c r="H6" s="110"/>
      <c r="I6" s="110"/>
    </row>
    <row r="7" spans="1:9">
      <c r="A7" s="109"/>
      <c r="B7" s="83">
        <v>3</v>
      </c>
      <c r="C7" s="158" t="s">
        <v>286</v>
      </c>
      <c r="D7" s="144"/>
      <c r="E7" s="144"/>
      <c r="F7" s="110"/>
      <c r="G7" s="110"/>
      <c r="H7" s="110"/>
      <c r="I7" s="110"/>
    </row>
    <row r="8" spans="1:9">
      <c r="A8" s="109"/>
      <c r="B8" s="83">
        <v>4</v>
      </c>
      <c r="C8" s="158" t="s">
        <v>287</v>
      </c>
      <c r="D8" s="144"/>
      <c r="E8" s="144"/>
      <c r="F8" s="110"/>
      <c r="G8" s="110"/>
      <c r="H8" s="110"/>
      <c r="I8" s="110"/>
    </row>
    <row r="9" spans="1:9">
      <c r="A9" s="109"/>
      <c r="B9" s="83"/>
      <c r="C9" s="54" t="s">
        <v>288</v>
      </c>
      <c r="D9" s="145"/>
      <c r="E9" s="145"/>
      <c r="F9" s="110"/>
      <c r="G9" s="110"/>
      <c r="H9" s="110"/>
      <c r="I9" s="110"/>
    </row>
    <row r="10" spans="1:9">
      <c r="A10" s="109"/>
      <c r="B10" s="83">
        <v>5</v>
      </c>
      <c r="C10" s="158" t="s">
        <v>289</v>
      </c>
      <c r="D10" s="144"/>
      <c r="E10" s="144"/>
      <c r="F10" s="110"/>
      <c r="G10" s="110"/>
      <c r="H10" s="110"/>
      <c r="I10" s="110"/>
    </row>
    <row r="11" spans="1:9">
      <c r="A11" s="83"/>
      <c r="B11" s="83">
        <v>6</v>
      </c>
      <c r="C11" s="158" t="s">
        <v>290</v>
      </c>
      <c r="D11" s="144"/>
      <c r="E11" s="144"/>
      <c r="F11" s="57"/>
      <c r="G11" s="57"/>
      <c r="H11" s="57"/>
      <c r="I11" s="57"/>
    </row>
    <row r="12" spans="1:9">
      <c r="A12" s="83"/>
      <c r="B12" s="83">
        <v>7</v>
      </c>
      <c r="C12" s="158" t="s">
        <v>291</v>
      </c>
      <c r="D12" s="144"/>
      <c r="E12" s="144"/>
      <c r="F12" s="56"/>
      <c r="G12" s="56"/>
      <c r="H12" s="56"/>
      <c r="I12" s="136"/>
    </row>
    <row r="13" spans="1:9">
      <c r="A13" s="82"/>
      <c r="B13" s="83">
        <v>8</v>
      </c>
      <c r="C13" s="54" t="s">
        <v>292</v>
      </c>
      <c r="D13" s="154" t="s">
        <v>24</v>
      </c>
      <c r="E13" s="154"/>
      <c r="F13" s="40"/>
      <c r="G13" s="40"/>
      <c r="H13" s="40"/>
      <c r="I13" s="40"/>
    </row>
    <row r="14" spans="1:9" ht="13.5" thickBot="1">
      <c r="A14" s="83"/>
      <c r="B14" s="138">
        <v>9</v>
      </c>
      <c r="C14" s="138" t="s">
        <v>269</v>
      </c>
      <c r="D14" s="179">
        <f>SUM(D5:D13)</f>
        <v>4836</v>
      </c>
      <c r="E14" s="179">
        <f>SUM(E5:E13)</f>
        <v>387</v>
      </c>
      <c r="F14" s="40"/>
      <c r="G14" s="40"/>
      <c r="H14" s="40"/>
      <c r="I14" s="40"/>
    </row>
    <row r="15" spans="1:9">
      <c r="B15" s="56"/>
      <c r="C15" s="56"/>
      <c r="D15" s="56"/>
      <c r="E15" s="56"/>
    </row>
    <row r="19" spans="5:5">
      <c r="E19" s="25" t="s">
        <v>24</v>
      </c>
    </row>
  </sheetData>
  <mergeCells count="1">
    <mergeCell ref="B2:I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"/>
  <sheetViews>
    <sheetView workbookViewId="0">
      <selection activeCell="B5" sqref="B5"/>
    </sheetView>
  </sheetViews>
  <sheetFormatPr defaultRowHeight="12.75"/>
  <cols>
    <col min="1" max="1" width="3.7109375" style="2" customWidth="1"/>
    <col min="2" max="2" width="5.28515625" style="3" customWidth="1"/>
    <col min="3" max="3" width="39.42578125" style="2" customWidth="1"/>
    <col min="4" max="8" width="14.7109375" style="2" customWidth="1"/>
    <col min="9" max="9" width="19" style="2" customWidth="1"/>
    <col min="10" max="10" width="14.7109375" style="2" customWidth="1"/>
    <col min="11" max="16384" width="9.140625" style="2"/>
  </cols>
  <sheetData>
    <row r="1" spans="2:10" ht="21" customHeight="1"/>
    <row r="2" spans="2:10" ht="48" customHeight="1">
      <c r="B2" s="252" t="s">
        <v>100</v>
      </c>
      <c r="C2" s="252"/>
      <c r="D2" s="252"/>
      <c r="E2" s="252"/>
      <c r="F2" s="252"/>
      <c r="G2" s="252"/>
      <c r="H2" s="252"/>
      <c r="I2" s="252"/>
      <c r="J2" s="252"/>
    </row>
    <row r="3" spans="2:10">
      <c r="B3" s="35"/>
      <c r="C3" s="35"/>
      <c r="D3" s="256" t="s">
        <v>101</v>
      </c>
      <c r="E3" s="256"/>
      <c r="F3" s="255" t="s">
        <v>102</v>
      </c>
      <c r="G3" s="255" t="s">
        <v>103</v>
      </c>
      <c r="H3" s="255" t="s">
        <v>104</v>
      </c>
      <c r="I3" s="255" t="s">
        <v>105</v>
      </c>
      <c r="J3" s="255" t="s">
        <v>106</v>
      </c>
    </row>
    <row r="4" spans="2:10" ht="36.75" customHeight="1">
      <c r="B4" s="19" t="s">
        <v>320</v>
      </c>
      <c r="C4" s="35"/>
      <c r="D4" s="35" t="s">
        <v>107</v>
      </c>
      <c r="E4" s="35" t="s">
        <v>108</v>
      </c>
      <c r="F4" s="255"/>
      <c r="G4" s="255"/>
      <c r="H4" s="255"/>
      <c r="I4" s="255"/>
      <c r="J4" s="255"/>
    </row>
    <row r="5" spans="2:10">
      <c r="B5" s="22">
        <v>1</v>
      </c>
      <c r="C5" s="48" t="s">
        <v>58</v>
      </c>
      <c r="D5" s="51"/>
      <c r="E5" s="95"/>
      <c r="F5" s="51"/>
      <c r="G5" s="51"/>
      <c r="H5" s="51"/>
      <c r="I5" s="51"/>
      <c r="J5" s="51"/>
    </row>
    <row r="6" spans="2:10">
      <c r="B6" s="22">
        <v>2</v>
      </c>
      <c r="C6" s="48" t="s">
        <v>59</v>
      </c>
      <c r="D6" s="51"/>
      <c r="E6" s="95"/>
      <c r="F6" s="51"/>
      <c r="G6" s="51"/>
      <c r="H6" s="51"/>
      <c r="I6" s="51"/>
      <c r="J6" s="51"/>
    </row>
    <row r="7" spans="2:10">
      <c r="B7" s="22">
        <v>3</v>
      </c>
      <c r="C7" s="48" t="s">
        <v>60</v>
      </c>
      <c r="D7" s="51">
        <v>731</v>
      </c>
      <c r="E7" s="51">
        <v>112183</v>
      </c>
      <c r="F7" s="51">
        <v>1780</v>
      </c>
      <c r="G7" s="51"/>
      <c r="H7" s="51">
        <v>122</v>
      </c>
      <c r="I7" s="51">
        <v>85</v>
      </c>
      <c r="J7" s="51">
        <f>+D7+E7-F7-G7</f>
        <v>111134</v>
      </c>
    </row>
    <row r="8" spans="2:10">
      <c r="B8" s="32">
        <v>4</v>
      </c>
      <c r="C8" s="50" t="s">
        <v>159</v>
      </c>
      <c r="D8" s="96"/>
      <c r="E8" s="97"/>
      <c r="F8" s="96"/>
      <c r="G8" s="96"/>
      <c r="H8" s="96"/>
      <c r="I8" s="96"/>
      <c r="J8" s="96"/>
    </row>
    <row r="9" spans="2:10">
      <c r="B9" s="32">
        <v>5</v>
      </c>
      <c r="C9" s="23" t="s">
        <v>61</v>
      </c>
      <c r="D9" s="96">
        <v>158</v>
      </c>
      <c r="E9" s="97">
        <v>44995</v>
      </c>
      <c r="F9" s="96">
        <v>816</v>
      </c>
      <c r="G9" s="96"/>
      <c r="H9" s="96">
        <v>7</v>
      </c>
      <c r="I9" s="96">
        <v>-137</v>
      </c>
      <c r="J9" s="51">
        <f>+D9+E9-F9-G9</f>
        <v>44337</v>
      </c>
    </row>
    <row r="10" spans="2:10">
      <c r="B10" s="22">
        <v>6</v>
      </c>
      <c r="C10" s="48" t="s">
        <v>62</v>
      </c>
      <c r="D10" s="51">
        <f>+D11+D15</f>
        <v>141</v>
      </c>
      <c r="E10" s="51">
        <f>+E11+E15</f>
        <v>27876</v>
      </c>
      <c r="F10" s="51">
        <f>+F11+F15</f>
        <v>378</v>
      </c>
      <c r="G10" s="51"/>
      <c r="H10" s="51">
        <f>+H11+H15</f>
        <v>45</v>
      </c>
      <c r="I10" s="51">
        <f>+I11+I15</f>
        <v>-82</v>
      </c>
      <c r="J10" s="51">
        <f>+D10+E10-F10-G10</f>
        <v>27639</v>
      </c>
    </row>
    <row r="11" spans="2:10">
      <c r="B11" s="32">
        <v>7</v>
      </c>
      <c r="C11" s="98" t="s">
        <v>160</v>
      </c>
      <c r="D11" s="96">
        <f>+D12+D13</f>
        <v>77</v>
      </c>
      <c r="E11" s="96">
        <f>+E12+E13</f>
        <v>12943</v>
      </c>
      <c r="F11" s="96">
        <f>+F12+F13</f>
        <v>188</v>
      </c>
      <c r="G11" s="96"/>
      <c r="H11" s="96"/>
      <c r="I11" s="96">
        <v>-4</v>
      </c>
      <c r="J11" s="51">
        <f>+D11+E11-F11-G11</f>
        <v>12832</v>
      </c>
    </row>
    <row r="12" spans="2:10">
      <c r="B12" s="32">
        <v>8</v>
      </c>
      <c r="C12" s="23" t="s">
        <v>63</v>
      </c>
      <c r="D12" s="96"/>
      <c r="E12" s="97">
        <v>550</v>
      </c>
      <c r="F12" s="96">
        <v>16</v>
      </c>
      <c r="G12" s="96"/>
      <c r="H12" s="96"/>
      <c r="I12" s="96">
        <v>-2</v>
      </c>
      <c r="J12" s="51">
        <f>+D12+E12-F12-G12</f>
        <v>534</v>
      </c>
    </row>
    <row r="13" spans="2:10">
      <c r="B13" s="32">
        <v>9</v>
      </c>
      <c r="C13" s="23" t="s">
        <v>64</v>
      </c>
      <c r="D13" s="96">
        <v>77</v>
      </c>
      <c r="E13" s="97">
        <v>12393</v>
      </c>
      <c r="F13" s="96">
        <v>172</v>
      </c>
      <c r="G13" s="96"/>
      <c r="H13" s="96"/>
      <c r="I13" s="96">
        <v>-2</v>
      </c>
      <c r="J13" s="51">
        <f>+D13+E13-F13-G13</f>
        <v>12298</v>
      </c>
    </row>
    <row r="14" spans="2:10">
      <c r="B14" s="32">
        <v>10</v>
      </c>
      <c r="C14" s="98" t="s">
        <v>161</v>
      </c>
      <c r="D14" s="96"/>
      <c r="E14" s="97"/>
      <c r="F14" s="96"/>
      <c r="G14" s="96"/>
      <c r="H14" s="96"/>
      <c r="I14" s="96"/>
      <c r="J14" s="96"/>
    </row>
    <row r="15" spans="2:10">
      <c r="B15" s="22">
        <v>11</v>
      </c>
      <c r="C15" s="23" t="s">
        <v>65</v>
      </c>
      <c r="D15" s="96">
        <f>+D16+D17</f>
        <v>64</v>
      </c>
      <c r="E15" s="96">
        <f>+E16+E17</f>
        <v>14933</v>
      </c>
      <c r="F15" s="96">
        <f>+F16+F17</f>
        <v>190</v>
      </c>
      <c r="G15" s="96"/>
      <c r="H15" s="96">
        <f>+H16+H17</f>
        <v>45</v>
      </c>
      <c r="I15" s="96">
        <f>+I16+I17</f>
        <v>-78</v>
      </c>
      <c r="J15" s="51">
        <f>+D15+E15-F15-G15</f>
        <v>14807</v>
      </c>
    </row>
    <row r="16" spans="2:10">
      <c r="B16" s="32">
        <v>12</v>
      </c>
      <c r="C16" s="23" t="s">
        <v>63</v>
      </c>
      <c r="D16" s="96"/>
      <c r="E16" s="97">
        <v>678</v>
      </c>
      <c r="F16" s="96">
        <v>20</v>
      </c>
      <c r="G16" s="96"/>
      <c r="H16" s="96">
        <v>21</v>
      </c>
      <c r="I16" s="96">
        <v>-19</v>
      </c>
      <c r="J16" s="51">
        <f>+D16+E16-F16-G16</f>
        <v>658</v>
      </c>
    </row>
    <row r="17" spans="2:10">
      <c r="B17" s="32">
        <v>13</v>
      </c>
      <c r="C17" s="23" t="s">
        <v>64</v>
      </c>
      <c r="D17" s="96">
        <v>64</v>
      </c>
      <c r="E17" s="97">
        <v>14255</v>
      </c>
      <c r="F17" s="96">
        <v>170</v>
      </c>
      <c r="G17" s="96"/>
      <c r="H17" s="96">
        <v>24</v>
      </c>
      <c r="I17" s="96">
        <v>-59</v>
      </c>
      <c r="J17" s="51">
        <f>+D17+E17-F17-G17</f>
        <v>14149</v>
      </c>
    </row>
    <row r="18" spans="2:10">
      <c r="B18" s="22">
        <v>14</v>
      </c>
      <c r="C18" s="48" t="s">
        <v>66</v>
      </c>
      <c r="D18" s="51"/>
      <c r="E18" s="95"/>
      <c r="F18" s="51"/>
      <c r="G18" s="51"/>
      <c r="H18" s="51"/>
      <c r="I18" s="51"/>
      <c r="J18" s="51"/>
    </row>
    <row r="19" spans="2:10">
      <c r="B19" s="24">
        <v>15</v>
      </c>
      <c r="C19" s="99" t="s">
        <v>162</v>
      </c>
      <c r="D19" s="52">
        <f>+D7+D10</f>
        <v>872</v>
      </c>
      <c r="E19" s="52">
        <f>+E7+E10</f>
        <v>140059</v>
      </c>
      <c r="F19" s="52">
        <f>+F7+F10</f>
        <v>2158</v>
      </c>
      <c r="G19" s="52">
        <f t="shared" ref="G19:J19" si="0">+G7+G10</f>
        <v>0</v>
      </c>
      <c r="H19" s="52">
        <f t="shared" si="0"/>
        <v>167</v>
      </c>
      <c r="I19" s="52">
        <f t="shared" si="0"/>
        <v>3</v>
      </c>
      <c r="J19" s="52">
        <f>+D19+E19-F19-G19</f>
        <v>138773</v>
      </c>
    </row>
    <row r="20" spans="2:10">
      <c r="B20" s="22">
        <v>16</v>
      </c>
      <c r="C20" s="48" t="s">
        <v>58</v>
      </c>
      <c r="D20" s="51"/>
      <c r="E20" s="51">
        <v>14134</v>
      </c>
      <c r="F20" s="51"/>
      <c r="G20" s="51"/>
      <c r="H20" s="51"/>
      <c r="I20" s="51"/>
      <c r="J20" s="51">
        <f>+D20+E20-F20-G20</f>
        <v>14134</v>
      </c>
    </row>
    <row r="21" spans="2:10">
      <c r="B21" s="22">
        <v>17</v>
      </c>
      <c r="C21" s="48" t="s">
        <v>67</v>
      </c>
      <c r="D21" s="51"/>
      <c r="E21" s="95">
        <v>431</v>
      </c>
      <c r="F21" s="51">
        <v>1</v>
      </c>
      <c r="G21" s="51"/>
      <c r="H21" s="51"/>
      <c r="I21" s="51"/>
      <c r="J21" s="51">
        <f>+D21+E21-F21-G21</f>
        <v>430</v>
      </c>
    </row>
    <row r="22" spans="2:10">
      <c r="B22" s="22">
        <v>18</v>
      </c>
      <c r="C22" s="48" t="s">
        <v>68</v>
      </c>
      <c r="D22" s="51"/>
      <c r="E22" s="95"/>
      <c r="F22" s="51"/>
      <c r="G22" s="51"/>
      <c r="H22" s="51"/>
      <c r="I22" s="51"/>
      <c r="J22" s="51"/>
    </row>
    <row r="23" spans="2:10">
      <c r="B23" s="22">
        <v>19</v>
      </c>
      <c r="C23" s="48" t="s">
        <v>69</v>
      </c>
      <c r="D23" s="51"/>
      <c r="E23" s="95"/>
      <c r="F23" s="51"/>
      <c r="G23" s="51"/>
      <c r="H23" s="51"/>
      <c r="I23" s="51"/>
      <c r="J23" s="51"/>
    </row>
    <row r="24" spans="2:10">
      <c r="B24" s="22">
        <v>20</v>
      </c>
      <c r="C24" s="48" t="s">
        <v>70</v>
      </c>
      <c r="D24" s="51"/>
      <c r="E24" s="95"/>
      <c r="F24" s="51"/>
      <c r="G24" s="51"/>
      <c r="H24" s="51"/>
      <c r="I24" s="51"/>
      <c r="J24" s="51"/>
    </row>
    <row r="25" spans="2:10">
      <c r="B25" s="22">
        <v>21</v>
      </c>
      <c r="C25" s="48" t="s">
        <v>59</v>
      </c>
      <c r="D25" s="51"/>
      <c r="E25" s="95">
        <v>12156</v>
      </c>
      <c r="F25" s="51">
        <v>4</v>
      </c>
      <c r="G25" s="51"/>
      <c r="H25" s="51"/>
      <c r="I25" s="51"/>
      <c r="J25" s="51">
        <f>+D25+E25-F25-G25</f>
        <v>12152</v>
      </c>
    </row>
    <row r="26" spans="2:10">
      <c r="B26" s="22">
        <v>22</v>
      </c>
      <c r="C26" s="48" t="s">
        <v>60</v>
      </c>
      <c r="D26" s="51"/>
      <c r="E26" s="95">
        <v>382</v>
      </c>
      <c r="F26" s="51">
        <v>1</v>
      </c>
      <c r="G26" s="51"/>
      <c r="H26" s="51"/>
      <c r="I26" s="51"/>
      <c r="J26" s="51">
        <f>+D26+E26-F26-G26</f>
        <v>381</v>
      </c>
    </row>
    <row r="27" spans="2:10">
      <c r="B27" s="32">
        <v>23</v>
      </c>
      <c r="C27" s="23" t="s">
        <v>61</v>
      </c>
      <c r="D27" s="96"/>
      <c r="E27" s="97">
        <v>367</v>
      </c>
      <c r="F27" s="96">
        <v>1</v>
      </c>
      <c r="G27" s="96"/>
      <c r="H27" s="96"/>
      <c r="I27" s="96"/>
      <c r="J27" s="96">
        <f>+D27+E27-F27-G27</f>
        <v>366</v>
      </c>
    </row>
    <row r="28" spans="2:10">
      <c r="B28" s="22">
        <v>24</v>
      </c>
      <c r="C28" s="48" t="s">
        <v>62</v>
      </c>
      <c r="D28" s="57"/>
      <c r="E28" s="95">
        <v>1250</v>
      </c>
      <c r="F28" s="51">
        <v>16</v>
      </c>
      <c r="G28" s="51"/>
      <c r="H28" s="51">
        <v>8</v>
      </c>
      <c r="I28" s="51">
        <v>39</v>
      </c>
      <c r="J28" s="51">
        <f>+D28+E28-F28-G28</f>
        <v>1234</v>
      </c>
    </row>
    <row r="29" spans="2:10">
      <c r="B29" s="32">
        <v>25</v>
      </c>
      <c r="C29" s="23" t="s">
        <v>61</v>
      </c>
      <c r="D29" s="96"/>
      <c r="E29" s="97">
        <v>1151</v>
      </c>
      <c r="F29" s="96">
        <v>16</v>
      </c>
      <c r="G29" s="96"/>
      <c r="H29" s="96"/>
      <c r="I29" s="96"/>
      <c r="J29" s="96">
        <f>+D29+E29-F29-G29</f>
        <v>1135</v>
      </c>
    </row>
    <row r="30" spans="2:10">
      <c r="B30" s="22">
        <v>26</v>
      </c>
      <c r="C30" s="48" t="s">
        <v>71</v>
      </c>
      <c r="D30" s="51"/>
      <c r="E30" s="95"/>
      <c r="F30" s="51"/>
      <c r="G30" s="51"/>
      <c r="H30" s="51"/>
      <c r="I30" s="51"/>
      <c r="J30" s="51"/>
    </row>
    <row r="31" spans="2:10">
      <c r="B31" s="32">
        <v>27</v>
      </c>
      <c r="C31" s="23" t="s">
        <v>61</v>
      </c>
      <c r="D31" s="51"/>
      <c r="E31" s="95"/>
      <c r="F31" s="51"/>
      <c r="G31" s="51"/>
      <c r="H31" s="51"/>
      <c r="I31" s="51"/>
      <c r="J31" s="51"/>
    </row>
    <row r="32" spans="2:10">
      <c r="B32" s="22">
        <v>28</v>
      </c>
      <c r="C32" s="48" t="s">
        <v>72</v>
      </c>
      <c r="D32" s="51">
        <v>2</v>
      </c>
      <c r="E32" s="95"/>
      <c r="F32" s="51"/>
      <c r="G32" s="51"/>
      <c r="H32" s="51"/>
      <c r="I32" s="51"/>
      <c r="J32" s="51">
        <f>+D32+E32-F32-G32</f>
        <v>2</v>
      </c>
    </row>
    <row r="33" spans="2:10">
      <c r="B33" s="100">
        <v>29</v>
      </c>
      <c r="C33" s="48" t="s">
        <v>73</v>
      </c>
      <c r="D33" s="51"/>
      <c r="E33" s="95"/>
      <c r="F33" s="51"/>
      <c r="G33" s="51"/>
      <c r="H33" s="51"/>
      <c r="I33" s="51"/>
      <c r="J33" s="51"/>
    </row>
    <row r="34" spans="2:10">
      <c r="B34" s="22">
        <v>30</v>
      </c>
      <c r="C34" s="48" t="s">
        <v>74</v>
      </c>
      <c r="D34" s="51"/>
      <c r="E34" s="95"/>
      <c r="F34" s="51"/>
      <c r="G34" s="51"/>
      <c r="H34" s="51"/>
      <c r="I34" s="51"/>
      <c r="J34" s="51"/>
    </row>
    <row r="35" spans="2:10" ht="24">
      <c r="B35" s="100">
        <v>31</v>
      </c>
      <c r="C35" s="48" t="s">
        <v>84</v>
      </c>
      <c r="D35" s="51"/>
      <c r="E35" s="95"/>
      <c r="F35" s="51"/>
      <c r="G35" s="51"/>
      <c r="H35" s="51"/>
      <c r="I35" s="51"/>
      <c r="J35" s="51"/>
    </row>
    <row r="36" spans="2:10">
      <c r="B36" s="22">
        <v>32</v>
      </c>
      <c r="C36" s="48" t="s">
        <v>75</v>
      </c>
      <c r="D36" s="51"/>
      <c r="E36" s="95"/>
      <c r="F36" s="51"/>
      <c r="G36" s="51"/>
      <c r="H36" s="51"/>
      <c r="I36" s="51"/>
      <c r="J36" s="51"/>
    </row>
    <row r="37" spans="2:10">
      <c r="B37" s="22">
        <v>33</v>
      </c>
      <c r="C37" s="48" t="s">
        <v>76</v>
      </c>
      <c r="D37" s="51"/>
      <c r="E37" s="95">
        <v>1500</v>
      </c>
      <c r="F37" s="51"/>
      <c r="G37" s="51"/>
      <c r="H37" s="51"/>
      <c r="I37" s="51"/>
      <c r="J37" s="51">
        <f>+D37+E37-F37-G37</f>
        <v>1500</v>
      </c>
    </row>
    <row r="38" spans="2:10">
      <c r="B38" s="22">
        <v>34</v>
      </c>
      <c r="C38" s="48" t="s">
        <v>77</v>
      </c>
      <c r="D38" s="51"/>
      <c r="E38" s="95">
        <v>2347</v>
      </c>
      <c r="F38" s="51"/>
      <c r="G38" s="51"/>
      <c r="H38" s="51"/>
      <c r="I38" s="51"/>
      <c r="J38" s="51">
        <f>+D38+E38-F38-G38</f>
        <v>2347</v>
      </c>
    </row>
    <row r="39" spans="2:10">
      <c r="B39" s="24">
        <v>35</v>
      </c>
      <c r="C39" s="99" t="s">
        <v>133</v>
      </c>
      <c r="D39" s="52">
        <f>+D20+D21+D22+D23+D24+D25+D26+D28+D30+D32+D33+D34+D35+D36+D37+D38</f>
        <v>2</v>
      </c>
      <c r="E39" s="52">
        <f>+E20+E21+E22+E23+E24+E25+E26+E28+E30+E32+E33+E34+E35+E36+E37+E38</f>
        <v>32200</v>
      </c>
      <c r="F39" s="52">
        <f t="shared" ref="F39:I39" si="1">+F20+F21+F22+F23+F24+F25+F26+F28+F30+F32+F33+F34+F35+F36+F37+F38</f>
        <v>22</v>
      </c>
      <c r="G39" s="52">
        <f t="shared" si="1"/>
        <v>0</v>
      </c>
      <c r="H39" s="52">
        <f t="shared" si="1"/>
        <v>8</v>
      </c>
      <c r="I39" s="52">
        <f t="shared" si="1"/>
        <v>39</v>
      </c>
      <c r="J39" s="52">
        <f>+D39+E39-F39-G39</f>
        <v>32180</v>
      </c>
    </row>
    <row r="40" spans="2:10" ht="13.5" thickBot="1">
      <c r="B40" s="34">
        <v>36</v>
      </c>
      <c r="C40" s="101" t="s">
        <v>134</v>
      </c>
      <c r="D40" s="53">
        <f>+D19+D32</f>
        <v>874</v>
      </c>
      <c r="E40" s="53">
        <f>+E39+E19</f>
        <v>172259</v>
      </c>
      <c r="F40" s="53">
        <f t="shared" ref="F40:I40" si="2">+F39+F19</f>
        <v>2180</v>
      </c>
      <c r="G40" s="53">
        <f t="shared" si="2"/>
        <v>0</v>
      </c>
      <c r="H40" s="53">
        <f t="shared" si="2"/>
        <v>175</v>
      </c>
      <c r="I40" s="53">
        <f t="shared" si="2"/>
        <v>42</v>
      </c>
      <c r="J40" s="53">
        <f>+D40+E40-F40-G40</f>
        <v>170953</v>
      </c>
    </row>
    <row r="41" spans="2:10">
      <c r="B41" s="22">
        <v>37</v>
      </c>
      <c r="C41" s="48" t="s">
        <v>135</v>
      </c>
      <c r="D41" s="51">
        <v>763</v>
      </c>
      <c r="E41" s="95">
        <v>108067</v>
      </c>
      <c r="F41" s="51">
        <v>2013</v>
      </c>
      <c r="G41" s="51"/>
      <c r="H41" s="51">
        <v>175</v>
      </c>
      <c r="I41" s="51">
        <v>57</v>
      </c>
      <c r="J41" s="51">
        <f>+D41+E41-F41-G41</f>
        <v>106817</v>
      </c>
    </row>
    <row r="42" spans="2:10">
      <c r="B42" s="22">
        <v>38</v>
      </c>
      <c r="C42" s="48" t="s">
        <v>136</v>
      </c>
      <c r="D42" s="51"/>
      <c r="E42" s="95"/>
      <c r="F42" s="51"/>
      <c r="G42" s="51"/>
      <c r="H42" s="51"/>
      <c r="I42" s="51"/>
      <c r="J42" s="51"/>
    </row>
    <row r="43" spans="2:10">
      <c r="B43" s="20">
        <v>39</v>
      </c>
      <c r="C43" s="21" t="s">
        <v>137</v>
      </c>
      <c r="D43" s="102">
        <v>111</v>
      </c>
      <c r="E43" s="103">
        <v>64192</v>
      </c>
      <c r="F43" s="102">
        <v>167</v>
      </c>
      <c r="G43" s="102"/>
      <c r="H43" s="102"/>
      <c r="I43" s="102">
        <v>-15</v>
      </c>
      <c r="J43" s="102">
        <f>+D43+E43-F43-G43</f>
        <v>64136</v>
      </c>
    </row>
    <row r="44" spans="2:10">
      <c r="B44" s="66"/>
      <c r="C44" s="60"/>
      <c r="D44" s="60"/>
      <c r="E44" s="60"/>
      <c r="F44" s="60"/>
      <c r="G44" s="60"/>
      <c r="H44" s="60"/>
      <c r="I44" s="60"/>
      <c r="J44" s="60"/>
    </row>
    <row r="45" spans="2:10">
      <c r="B45" s="66"/>
      <c r="C45" s="60"/>
      <c r="D45" s="60"/>
      <c r="E45" s="60"/>
      <c r="F45" s="60"/>
      <c r="G45" s="60"/>
      <c r="H45" s="60"/>
      <c r="I45" s="60"/>
      <c r="J45" s="60"/>
    </row>
  </sheetData>
  <mergeCells count="7">
    <mergeCell ref="B2:J2"/>
    <mergeCell ref="F3:F4"/>
    <mergeCell ref="G3:G4"/>
    <mergeCell ref="H3:H4"/>
    <mergeCell ref="I3:I4"/>
    <mergeCell ref="D3:E3"/>
    <mergeCell ref="J3:J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workbookViewId="0">
      <selection activeCell="J18" sqref="J18"/>
    </sheetView>
  </sheetViews>
  <sheetFormatPr defaultRowHeight="12.75"/>
  <cols>
    <col min="1" max="1" width="3.7109375" style="2" customWidth="1"/>
    <col min="2" max="2" width="5.42578125" style="2" customWidth="1"/>
    <col min="3" max="3" width="40.5703125" style="2" bestFit="1" customWidth="1"/>
    <col min="4" max="4" width="15.28515625" style="2" customWidth="1"/>
    <col min="5" max="5" width="16.5703125" style="2" customWidth="1"/>
    <col min="6" max="8" width="14" style="2" customWidth="1"/>
    <col min="9" max="9" width="15.42578125" style="2" customWidth="1"/>
    <col min="10" max="10" width="9.5703125" style="2" bestFit="1" customWidth="1"/>
    <col min="11" max="16384" width="9.140625" style="2"/>
  </cols>
  <sheetData>
    <row r="1" spans="2:10" ht="21" customHeight="1"/>
    <row r="2" spans="2:10" ht="48" customHeight="1">
      <c r="B2" s="252" t="s">
        <v>109</v>
      </c>
      <c r="C2" s="252"/>
      <c r="D2" s="252"/>
      <c r="E2" s="252"/>
      <c r="F2" s="252"/>
      <c r="G2" s="252"/>
      <c r="H2" s="252"/>
      <c r="I2" s="252"/>
      <c r="J2" s="252"/>
    </row>
    <row r="3" spans="2:10" ht="28.5" customHeight="1">
      <c r="B3" s="39"/>
      <c r="C3" s="41"/>
      <c r="D3" s="259" t="s">
        <v>101</v>
      </c>
      <c r="E3" s="259"/>
      <c r="F3" s="257" t="s">
        <v>102</v>
      </c>
      <c r="G3" s="257" t="s">
        <v>103</v>
      </c>
      <c r="H3" s="257" t="s">
        <v>104</v>
      </c>
      <c r="I3" s="258" t="s">
        <v>105</v>
      </c>
      <c r="J3" s="257" t="s">
        <v>106</v>
      </c>
    </row>
    <row r="4" spans="2:10" ht="28.5">
      <c r="B4" s="19" t="s">
        <v>320</v>
      </c>
      <c r="C4" s="41"/>
      <c r="D4" s="63" t="s">
        <v>107</v>
      </c>
      <c r="E4" s="63" t="s">
        <v>108</v>
      </c>
      <c r="F4" s="257"/>
      <c r="G4" s="257"/>
      <c r="H4" s="257"/>
      <c r="I4" s="258"/>
      <c r="J4" s="257"/>
    </row>
    <row r="5" spans="2:10">
      <c r="B5" s="67">
        <v>1</v>
      </c>
      <c r="C5" s="67" t="s">
        <v>85</v>
      </c>
      <c r="D5" s="68">
        <v>251</v>
      </c>
      <c r="E5" s="68">
        <v>5433</v>
      </c>
      <c r="F5" s="68">
        <v>433</v>
      </c>
      <c r="G5" s="68"/>
      <c r="H5" s="68">
        <v>29</v>
      </c>
      <c r="I5" s="68">
        <v>-178</v>
      </c>
      <c r="J5" s="68">
        <f>+D5+E5-F5-G5</f>
        <v>5251</v>
      </c>
    </row>
    <row r="6" spans="2:10">
      <c r="B6" s="67">
        <v>2</v>
      </c>
      <c r="C6" s="67" t="s">
        <v>86</v>
      </c>
      <c r="D6" s="68">
        <v>55</v>
      </c>
      <c r="E6" s="68">
        <v>15898</v>
      </c>
      <c r="F6" s="68">
        <v>221</v>
      </c>
      <c r="G6" s="68"/>
      <c r="H6" s="68">
        <v>27</v>
      </c>
      <c r="I6" s="68">
        <v>94</v>
      </c>
      <c r="J6" s="68">
        <f t="shared" ref="J6:J17" si="0">+D6+E6-F6-G6</f>
        <v>15732</v>
      </c>
    </row>
    <row r="7" spans="2:10">
      <c r="B7" s="67">
        <v>3</v>
      </c>
      <c r="C7" s="67" t="s">
        <v>87</v>
      </c>
      <c r="D7" s="68">
        <v>1</v>
      </c>
      <c r="E7" s="68">
        <v>5452</v>
      </c>
      <c r="F7" s="68">
        <v>1</v>
      </c>
      <c r="G7" s="68"/>
      <c r="H7" s="68"/>
      <c r="I7" s="68">
        <v>4</v>
      </c>
      <c r="J7" s="68">
        <f t="shared" si="0"/>
        <v>5452</v>
      </c>
    </row>
    <row r="8" spans="2:10">
      <c r="B8" s="67">
        <v>4</v>
      </c>
      <c r="C8" s="67" t="s">
        <v>88</v>
      </c>
      <c r="D8" s="68">
        <v>42</v>
      </c>
      <c r="E8" s="68">
        <v>8195</v>
      </c>
      <c r="F8" s="68">
        <v>61</v>
      </c>
      <c r="G8" s="68"/>
      <c r="H8" s="68">
        <v>11</v>
      </c>
      <c r="I8" s="68">
        <v>31</v>
      </c>
      <c r="J8" s="68">
        <f t="shared" si="0"/>
        <v>8176</v>
      </c>
    </row>
    <row r="9" spans="2:10">
      <c r="B9" s="67">
        <v>5</v>
      </c>
      <c r="C9" s="67" t="s">
        <v>89</v>
      </c>
      <c r="D9" s="68">
        <v>124</v>
      </c>
      <c r="E9" s="68">
        <v>23603</v>
      </c>
      <c r="F9" s="68">
        <v>299</v>
      </c>
      <c r="G9" s="68"/>
      <c r="H9" s="68">
        <v>67</v>
      </c>
      <c r="I9" s="68">
        <v>125</v>
      </c>
      <c r="J9" s="68">
        <f t="shared" si="0"/>
        <v>23428</v>
      </c>
    </row>
    <row r="10" spans="2:10" ht="12" customHeight="1">
      <c r="B10" s="67">
        <v>6</v>
      </c>
      <c r="C10" s="67" t="s">
        <v>90</v>
      </c>
      <c r="D10" s="68">
        <v>20</v>
      </c>
      <c r="E10" s="68">
        <v>5785</v>
      </c>
      <c r="F10" s="68">
        <v>50</v>
      </c>
      <c r="G10" s="68"/>
      <c r="H10" s="68">
        <v>3</v>
      </c>
      <c r="I10" s="68">
        <v>18</v>
      </c>
      <c r="J10" s="68">
        <f t="shared" si="0"/>
        <v>5755</v>
      </c>
    </row>
    <row r="11" spans="2:10">
      <c r="B11" s="67">
        <v>7</v>
      </c>
      <c r="C11" s="67" t="s">
        <v>91</v>
      </c>
      <c r="D11" s="68">
        <v>0</v>
      </c>
      <c r="E11" s="68">
        <v>960</v>
      </c>
      <c r="F11" s="68">
        <v>5</v>
      </c>
      <c r="G11" s="68"/>
      <c r="H11" s="68"/>
      <c r="I11" s="68">
        <v>-4</v>
      </c>
      <c r="J11" s="68">
        <f t="shared" si="0"/>
        <v>955</v>
      </c>
    </row>
    <row r="12" spans="2:10">
      <c r="B12" s="67">
        <v>8</v>
      </c>
      <c r="C12" s="67" t="s">
        <v>92</v>
      </c>
      <c r="D12" s="68">
        <v>69</v>
      </c>
      <c r="E12" s="68">
        <v>33506</v>
      </c>
      <c r="F12" s="68">
        <v>30</v>
      </c>
      <c r="G12" s="68"/>
      <c r="H12" s="68">
        <v>7</v>
      </c>
      <c r="I12" s="68">
        <v>1</v>
      </c>
      <c r="J12" s="68">
        <f t="shared" si="0"/>
        <v>33545</v>
      </c>
    </row>
    <row r="13" spans="2:10">
      <c r="B13" s="67">
        <v>9</v>
      </c>
      <c r="C13" s="67" t="s">
        <v>93</v>
      </c>
      <c r="D13" s="68">
        <v>151</v>
      </c>
      <c r="E13" s="68">
        <v>8208</v>
      </c>
      <c r="F13" s="68">
        <v>113</v>
      </c>
      <c r="G13" s="68"/>
      <c r="H13" s="68">
        <v>1</v>
      </c>
      <c r="I13" s="68">
        <v>-17</v>
      </c>
      <c r="J13" s="68">
        <f t="shared" si="0"/>
        <v>8246</v>
      </c>
    </row>
    <row r="14" spans="2:10">
      <c r="B14" s="67">
        <v>10</v>
      </c>
      <c r="C14" s="67" t="s">
        <v>94</v>
      </c>
      <c r="D14" s="68">
        <v>11</v>
      </c>
      <c r="E14" s="68">
        <v>8914</v>
      </c>
      <c r="F14" s="68">
        <v>554</v>
      </c>
      <c r="G14" s="68"/>
      <c r="H14" s="68">
        <v>1</v>
      </c>
      <c r="I14" s="68">
        <v>23</v>
      </c>
      <c r="J14" s="68">
        <f t="shared" si="0"/>
        <v>8371</v>
      </c>
    </row>
    <row r="15" spans="2:10">
      <c r="B15" s="67">
        <v>11</v>
      </c>
      <c r="C15" s="67" t="s">
        <v>95</v>
      </c>
      <c r="D15" s="68">
        <v>150</v>
      </c>
      <c r="E15" s="68">
        <v>30551</v>
      </c>
      <c r="F15" s="68">
        <v>408</v>
      </c>
      <c r="G15" s="68"/>
      <c r="H15" s="68">
        <v>29</v>
      </c>
      <c r="I15" s="68">
        <v>-55</v>
      </c>
      <c r="J15" s="68">
        <f t="shared" si="0"/>
        <v>30293</v>
      </c>
    </row>
    <row r="16" spans="2:10">
      <c r="B16" s="67">
        <v>12</v>
      </c>
      <c r="C16" s="67" t="s">
        <v>96</v>
      </c>
      <c r="D16" s="68"/>
      <c r="E16" s="68">
        <v>14566</v>
      </c>
      <c r="F16" s="68">
        <v>1</v>
      </c>
      <c r="G16" s="68"/>
      <c r="H16" s="68"/>
      <c r="I16" s="68"/>
      <c r="J16" s="68">
        <f t="shared" si="0"/>
        <v>14565</v>
      </c>
    </row>
    <row r="17" spans="2:10">
      <c r="B17" s="67">
        <v>13</v>
      </c>
      <c r="C17" s="67" t="s">
        <v>97</v>
      </c>
      <c r="D17" s="68"/>
      <c r="E17" s="68">
        <v>11188</v>
      </c>
      <c r="F17" s="68">
        <v>4</v>
      </c>
      <c r="G17" s="68"/>
      <c r="H17" s="60"/>
      <c r="I17" s="60"/>
      <c r="J17" s="68">
        <f t="shared" si="0"/>
        <v>11184</v>
      </c>
    </row>
    <row r="18" spans="2:10" ht="13.5" thickBot="1">
      <c r="B18" s="69"/>
      <c r="C18" s="58" t="s">
        <v>27</v>
      </c>
      <c r="D18" s="59">
        <f t="shared" ref="D18:J18" si="1">SUM(D5:D17)</f>
        <v>874</v>
      </c>
      <c r="E18" s="59">
        <f>SUM(E5:E17)</f>
        <v>172259</v>
      </c>
      <c r="F18" s="59">
        <f t="shared" si="1"/>
        <v>2180</v>
      </c>
      <c r="G18" s="59">
        <f t="shared" si="1"/>
        <v>0</v>
      </c>
      <c r="H18" s="59">
        <f t="shared" si="1"/>
        <v>175</v>
      </c>
      <c r="I18" s="59">
        <f t="shared" si="1"/>
        <v>42</v>
      </c>
      <c r="J18" s="59">
        <f t="shared" si="1"/>
        <v>170953</v>
      </c>
    </row>
    <row r="19" spans="2:10">
      <c r="B19" s="42"/>
      <c r="D19" s="43"/>
      <c r="E19" s="43"/>
      <c r="F19" s="43"/>
      <c r="G19" s="43"/>
      <c r="H19" s="43"/>
      <c r="I19" s="43"/>
      <c r="J19" s="43"/>
    </row>
    <row r="20" spans="2:10">
      <c r="B20" s="42"/>
    </row>
  </sheetData>
  <mergeCells count="7">
    <mergeCell ref="B2:J2"/>
    <mergeCell ref="F3:F4"/>
    <mergeCell ref="G3:G4"/>
    <mergeCell ref="H3:H4"/>
    <mergeCell ref="I3:I4"/>
    <mergeCell ref="D3:E3"/>
    <mergeCell ref="J3:J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L23" sqref="L23"/>
    </sheetView>
  </sheetViews>
  <sheetFormatPr defaultRowHeight="12.75"/>
  <cols>
    <col min="1" max="1" width="3.7109375" style="2" customWidth="1"/>
    <col min="2" max="2" width="9.140625" style="2"/>
    <col min="3" max="3" width="27" style="2" customWidth="1"/>
    <col min="4" max="4" width="10.140625" style="2" bestFit="1" customWidth="1"/>
    <col min="5" max="5" width="13.140625" style="2" customWidth="1"/>
    <col min="6" max="6" width="17.5703125" style="2" customWidth="1"/>
    <col min="7" max="7" width="15.5703125" style="2" customWidth="1"/>
    <col min="8" max="8" width="14.85546875" style="2" customWidth="1"/>
    <col min="9" max="9" width="17.5703125" style="2" customWidth="1"/>
    <col min="10" max="10" width="13.140625" style="2" customWidth="1"/>
    <col min="11" max="16384" width="9.140625" style="2"/>
  </cols>
  <sheetData>
    <row r="1" spans="2:10" ht="21" customHeight="1"/>
    <row r="2" spans="2:10" ht="48" customHeight="1">
      <c r="B2" s="252" t="s">
        <v>112</v>
      </c>
      <c r="C2" s="252"/>
      <c r="D2" s="252"/>
      <c r="E2" s="252"/>
      <c r="F2" s="252"/>
      <c r="G2" s="252"/>
      <c r="H2" s="252"/>
      <c r="I2" s="252"/>
      <c r="J2" s="252"/>
    </row>
    <row r="3" spans="2:10" ht="14.25">
      <c r="B3" s="39"/>
      <c r="C3" s="41"/>
      <c r="D3" s="259" t="s">
        <v>101</v>
      </c>
      <c r="E3" s="259"/>
      <c r="F3" s="257" t="s">
        <v>102</v>
      </c>
      <c r="G3" s="257" t="s">
        <v>103</v>
      </c>
      <c r="H3" s="257" t="s">
        <v>104</v>
      </c>
      <c r="I3" s="257" t="s">
        <v>105</v>
      </c>
      <c r="J3" s="257" t="s">
        <v>106</v>
      </c>
    </row>
    <row r="4" spans="2:10" ht="36.75" customHeight="1">
      <c r="B4" s="19" t="s">
        <v>320</v>
      </c>
      <c r="C4" s="41"/>
      <c r="D4" s="63" t="s">
        <v>107</v>
      </c>
      <c r="E4" s="64" t="s">
        <v>108</v>
      </c>
      <c r="F4" s="257"/>
      <c r="G4" s="257"/>
      <c r="H4" s="257"/>
      <c r="I4" s="257"/>
      <c r="J4" s="257"/>
    </row>
    <row r="5" spans="2:10">
      <c r="B5" s="70">
        <v>1</v>
      </c>
      <c r="C5" s="71" t="s">
        <v>78</v>
      </c>
      <c r="D5" s="72">
        <f>SUM(D6:D9)</f>
        <v>836</v>
      </c>
      <c r="E5" s="72">
        <f t="shared" ref="E5:I5" si="0">SUM(E6:E9)</f>
        <v>172240</v>
      </c>
      <c r="F5" s="72">
        <f t="shared" si="0"/>
        <v>2164</v>
      </c>
      <c r="G5" s="72">
        <f t="shared" si="0"/>
        <v>0</v>
      </c>
      <c r="H5" s="72">
        <f t="shared" si="0"/>
        <v>175</v>
      </c>
      <c r="I5" s="72">
        <f t="shared" si="0"/>
        <v>39</v>
      </c>
      <c r="J5" s="72">
        <f t="shared" ref="J5:J11" si="1">+D5+E5-F5-G5</f>
        <v>170912</v>
      </c>
    </row>
    <row r="6" spans="2:10" s="44" customFormat="1">
      <c r="B6" s="73">
        <v>2</v>
      </c>
      <c r="C6" s="74" t="s">
        <v>79</v>
      </c>
      <c r="D6" s="75">
        <v>787</v>
      </c>
      <c r="E6" s="75">
        <v>145322</v>
      </c>
      <c r="F6" s="75">
        <v>2103</v>
      </c>
      <c r="G6" s="75"/>
      <c r="H6" s="75">
        <v>113</v>
      </c>
      <c r="I6" s="75">
        <v>-7</v>
      </c>
      <c r="J6" s="75">
        <f>+D6+E6-F6-G6</f>
        <v>144006</v>
      </c>
    </row>
    <row r="7" spans="2:10" s="44" customFormat="1">
      <c r="B7" s="73">
        <v>3</v>
      </c>
      <c r="C7" s="74" t="s">
        <v>80</v>
      </c>
      <c r="D7" s="75">
        <v>39</v>
      </c>
      <c r="E7" s="75">
        <v>14608</v>
      </c>
      <c r="F7" s="75">
        <v>30</v>
      </c>
      <c r="G7" s="75"/>
      <c r="H7" s="75">
        <v>60</v>
      </c>
      <c r="I7" s="75">
        <v>36</v>
      </c>
      <c r="J7" s="75">
        <f t="shared" si="1"/>
        <v>14617</v>
      </c>
    </row>
    <row r="8" spans="2:10" s="44" customFormat="1">
      <c r="B8" s="73">
        <v>4</v>
      </c>
      <c r="C8" s="74" t="s">
        <v>316</v>
      </c>
      <c r="D8" s="75">
        <v>0</v>
      </c>
      <c r="E8" s="75">
        <v>5646</v>
      </c>
      <c r="F8" s="75">
        <v>1</v>
      </c>
      <c r="G8" s="75"/>
      <c r="H8" s="75" t="s">
        <v>24</v>
      </c>
      <c r="I8" s="75">
        <v>-2</v>
      </c>
      <c r="J8" s="75">
        <f t="shared" si="1"/>
        <v>5645</v>
      </c>
    </row>
    <row r="9" spans="2:10" s="44" customFormat="1">
      <c r="B9" s="76">
        <v>5</v>
      </c>
      <c r="C9" s="77" t="s">
        <v>81</v>
      </c>
      <c r="D9" s="78">
        <v>10</v>
      </c>
      <c r="E9" s="78">
        <v>6664</v>
      </c>
      <c r="F9" s="78">
        <v>30</v>
      </c>
      <c r="G9" s="78"/>
      <c r="H9" s="78">
        <v>2</v>
      </c>
      <c r="I9" s="78">
        <v>12</v>
      </c>
      <c r="J9" s="78">
        <f t="shared" si="1"/>
        <v>6644</v>
      </c>
    </row>
    <row r="10" spans="2:10">
      <c r="B10" s="66">
        <v>6</v>
      </c>
      <c r="C10" s="60" t="s">
        <v>82</v>
      </c>
      <c r="D10" s="68">
        <v>38</v>
      </c>
      <c r="E10" s="68">
        <v>19</v>
      </c>
      <c r="F10" s="68">
        <v>16</v>
      </c>
      <c r="G10" s="68"/>
      <c r="H10" s="68"/>
      <c r="I10" s="68">
        <v>3</v>
      </c>
      <c r="J10" s="68">
        <f t="shared" si="1"/>
        <v>41</v>
      </c>
    </row>
    <row r="11" spans="2:10" ht="13.5" thickBot="1">
      <c r="B11" s="58"/>
      <c r="C11" s="58" t="s">
        <v>27</v>
      </c>
      <c r="D11" s="59">
        <f>+D10+D5</f>
        <v>874</v>
      </c>
      <c r="E11" s="59">
        <f t="shared" ref="E11:I11" si="2">+E10+E5</f>
        <v>172259</v>
      </c>
      <c r="F11" s="59">
        <f t="shared" si="2"/>
        <v>2180</v>
      </c>
      <c r="G11" s="59">
        <f t="shared" si="2"/>
        <v>0</v>
      </c>
      <c r="H11" s="59">
        <f t="shared" si="2"/>
        <v>175</v>
      </c>
      <c r="I11" s="59">
        <f t="shared" si="2"/>
        <v>42</v>
      </c>
      <c r="J11" s="59">
        <f t="shared" si="1"/>
        <v>170953</v>
      </c>
    </row>
  </sheetData>
  <mergeCells count="7">
    <mergeCell ref="B2:J2"/>
    <mergeCell ref="F3:F4"/>
    <mergeCell ref="G3:G4"/>
    <mergeCell ref="H3:H4"/>
    <mergeCell ref="I3:I4"/>
    <mergeCell ref="D3:E3"/>
    <mergeCell ref="J3:J4"/>
  </mergeCells>
  <pageMargins left="0.7" right="0.7" top="0.75" bottom="0.75" header="0.3" footer="0.3"/>
  <ignoredErrors>
    <ignoredError sqref="D5:F5 I5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"/>
  <sheetViews>
    <sheetView workbookViewId="0">
      <selection activeCell="I6" sqref="I6"/>
    </sheetView>
  </sheetViews>
  <sheetFormatPr defaultRowHeight="12.75"/>
  <cols>
    <col min="1" max="1" width="3.7109375" style="25" customWidth="1"/>
    <col min="2" max="2" width="9.140625" style="25"/>
    <col min="3" max="3" width="27.5703125" style="25" customWidth="1"/>
    <col min="4" max="6" width="19.85546875" style="25" customWidth="1"/>
    <col min="7" max="7" width="23" style="25" customWidth="1"/>
    <col min="8" max="8" width="19.85546875" style="25" customWidth="1"/>
    <col min="9" max="9" width="13" style="25" customWidth="1"/>
    <col min="10" max="16384" width="9.140625" style="25"/>
  </cols>
  <sheetData>
    <row r="1" spans="2:10" ht="21" customHeight="1"/>
    <row r="2" spans="2:10" ht="48" customHeight="1">
      <c r="B2" s="252" t="s">
        <v>114</v>
      </c>
      <c r="C2" s="252"/>
      <c r="D2" s="252"/>
      <c r="E2" s="252"/>
      <c r="F2" s="252"/>
      <c r="G2" s="252"/>
      <c r="H2" s="252"/>
      <c r="I2" s="252"/>
      <c r="J2" s="252"/>
    </row>
    <row r="3" spans="2:10" ht="12.75" customHeight="1">
      <c r="B3" s="35"/>
      <c r="C3" s="14"/>
      <c r="D3" s="260" t="s">
        <v>118</v>
      </c>
      <c r="E3" s="260"/>
      <c r="F3" s="260"/>
      <c r="G3" s="260"/>
      <c r="H3" s="260"/>
      <c r="I3" s="260"/>
      <c r="J3" s="45"/>
    </row>
    <row r="4" spans="2:10" ht="22.5" customHeight="1">
      <c r="B4" s="19" t="s">
        <v>320</v>
      </c>
      <c r="C4" s="14"/>
      <c r="D4" s="79" t="s">
        <v>119</v>
      </c>
      <c r="E4" s="79" t="s">
        <v>120</v>
      </c>
      <c r="F4" s="79" t="s">
        <v>121</v>
      </c>
      <c r="G4" s="79" t="s">
        <v>122</v>
      </c>
      <c r="H4" s="79" t="s">
        <v>123</v>
      </c>
      <c r="I4" s="79" t="s">
        <v>124</v>
      </c>
      <c r="J4" s="46"/>
    </row>
    <row r="5" spans="2:10">
      <c r="B5" s="56" t="s">
        <v>115</v>
      </c>
      <c r="C5" s="56"/>
      <c r="D5" s="57">
        <v>5374</v>
      </c>
      <c r="E5" s="57">
        <v>185</v>
      </c>
      <c r="F5" s="57">
        <v>2</v>
      </c>
      <c r="G5" s="57">
        <v>229</v>
      </c>
      <c r="H5" s="57">
        <v>3</v>
      </c>
      <c r="I5" s="57">
        <v>2</v>
      </c>
    </row>
    <row r="6" spans="2:10">
      <c r="B6" s="56" t="s">
        <v>116</v>
      </c>
      <c r="C6" s="56"/>
      <c r="D6" s="57"/>
      <c r="E6" s="57"/>
      <c r="F6" s="57"/>
      <c r="G6" s="57"/>
      <c r="H6" s="57"/>
      <c r="I6" s="57"/>
    </row>
    <row r="7" spans="2:10" ht="13.5" thickBot="1">
      <c r="B7" s="58" t="s">
        <v>117</v>
      </c>
      <c r="C7" s="58"/>
      <c r="D7" s="59">
        <f>SUM(D5:D6)</f>
        <v>5374</v>
      </c>
      <c r="E7" s="59">
        <f t="shared" ref="E7:I7" si="0">SUM(E5:E6)</f>
        <v>185</v>
      </c>
      <c r="F7" s="59">
        <f t="shared" si="0"/>
        <v>2</v>
      </c>
      <c r="G7" s="59">
        <f t="shared" si="0"/>
        <v>229</v>
      </c>
      <c r="H7" s="59">
        <f t="shared" si="0"/>
        <v>3</v>
      </c>
      <c r="I7" s="59">
        <f t="shared" si="0"/>
        <v>2</v>
      </c>
    </row>
  </sheetData>
  <mergeCells count="2">
    <mergeCell ref="B2:J2"/>
    <mergeCell ref="D3:I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92"/>
  <sheetViews>
    <sheetView showGridLines="0" workbookViewId="0"/>
  </sheetViews>
  <sheetFormatPr defaultRowHeight="12.75"/>
  <cols>
    <col min="1" max="1" width="3.7109375" style="25" customWidth="1"/>
    <col min="2" max="2" width="9.140625" style="25"/>
    <col min="3" max="3" width="26" style="25" bestFit="1" customWidth="1"/>
    <col min="4" max="4" width="10.28515625" style="25" bestFit="1" customWidth="1"/>
    <col min="5" max="5" width="23.7109375" style="25" customWidth="1"/>
    <col min="6" max="6" width="17.140625" style="25" customWidth="1"/>
    <col min="7" max="7" width="9.28515625" style="25" bestFit="1" customWidth="1"/>
    <col min="8" max="8" width="13.140625" style="25" customWidth="1"/>
    <col min="9" max="9" width="11.85546875" style="25" customWidth="1"/>
    <col min="10" max="10" width="12.7109375" style="25" customWidth="1"/>
    <col min="11" max="11" width="13.28515625" style="25" customWidth="1"/>
    <col min="12" max="12" width="12.5703125" style="25" customWidth="1"/>
    <col min="13" max="13" width="10.28515625" style="25" customWidth="1"/>
    <col min="14" max="14" width="18.42578125" style="25" customWidth="1"/>
    <col min="15" max="15" width="15.5703125" style="25" customWidth="1"/>
    <col min="16" max="16" width="15.85546875" style="25" customWidth="1"/>
    <col min="17" max="16384" width="9.140625" style="25"/>
  </cols>
  <sheetData>
    <row r="1" spans="2:16" ht="21" customHeight="1"/>
    <row r="2" spans="2:16" ht="48" customHeight="1">
      <c r="B2" s="252" t="s">
        <v>126</v>
      </c>
      <c r="C2" s="252"/>
      <c r="D2" s="252"/>
      <c r="E2" s="252"/>
      <c r="F2" s="252"/>
      <c r="G2" s="252"/>
      <c r="H2" s="252"/>
      <c r="I2" s="252"/>
      <c r="J2" s="252"/>
    </row>
    <row r="3" spans="2:16" ht="9" customHeight="1"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2:16" ht="8.25" customHeight="1"/>
    <row r="5" spans="2:16" ht="49.5" customHeight="1">
      <c r="B5" s="263" t="s">
        <v>320</v>
      </c>
      <c r="C5" s="279"/>
      <c r="D5" s="267" t="s">
        <v>321</v>
      </c>
      <c r="E5" s="268"/>
      <c r="F5" s="268"/>
      <c r="G5" s="271"/>
      <c r="H5" s="267" t="s">
        <v>322</v>
      </c>
      <c r="I5" s="271"/>
      <c r="J5" s="265" t="s">
        <v>323</v>
      </c>
      <c r="K5" s="266"/>
    </row>
    <row r="6" spans="2:16">
      <c r="B6" s="263"/>
      <c r="C6" s="279"/>
      <c r="D6" s="277" t="s">
        <v>324</v>
      </c>
      <c r="E6" s="277"/>
      <c r="F6" s="274" t="s">
        <v>325</v>
      </c>
      <c r="G6" s="274"/>
      <c r="H6" s="276" t="s">
        <v>326</v>
      </c>
      <c r="I6" s="276" t="s">
        <v>327</v>
      </c>
      <c r="J6" s="272"/>
      <c r="K6" s="285" t="s">
        <v>328</v>
      </c>
    </row>
    <row r="7" spans="2:16" ht="25.5">
      <c r="B7" s="283"/>
      <c r="C7" s="284"/>
      <c r="D7" s="265"/>
      <c r="E7" s="265"/>
      <c r="F7" s="186" t="s">
        <v>129</v>
      </c>
      <c r="G7" s="186" t="s">
        <v>130</v>
      </c>
      <c r="H7" s="273"/>
      <c r="I7" s="273"/>
      <c r="J7" s="273"/>
      <c r="K7" s="266"/>
    </row>
    <row r="8" spans="2:16">
      <c r="B8" s="187">
        <v>1</v>
      </c>
      <c r="C8" s="188" t="s">
        <v>131</v>
      </c>
      <c r="D8" s="189">
        <v>48358903.076299995</v>
      </c>
      <c r="E8" s="190">
        <v>784734869.70679998</v>
      </c>
      <c r="F8" s="191">
        <v>495237423.75190014</v>
      </c>
      <c r="G8" s="192">
        <v>745060429.43710005</v>
      </c>
      <c r="H8" s="191">
        <v>15348998.738900002</v>
      </c>
      <c r="I8" s="192">
        <v>402919276.05329996</v>
      </c>
      <c r="J8" s="190">
        <v>172519117</v>
      </c>
      <c r="K8" s="191">
        <v>16362717</v>
      </c>
    </row>
    <row r="9" spans="2:16">
      <c r="B9" s="193">
        <v>2</v>
      </c>
      <c r="C9" s="194" t="s">
        <v>329</v>
      </c>
      <c r="D9" s="195">
        <v>0</v>
      </c>
      <c r="E9" s="196">
        <v>0</v>
      </c>
      <c r="F9" s="197">
        <v>0</v>
      </c>
      <c r="G9" s="198">
        <v>0</v>
      </c>
      <c r="H9" s="197">
        <v>0</v>
      </c>
      <c r="I9" s="198">
        <v>0</v>
      </c>
      <c r="J9" s="196">
        <v>0</v>
      </c>
      <c r="K9" s="197">
        <v>0</v>
      </c>
    </row>
    <row r="10" spans="2:16">
      <c r="B10" s="193">
        <v>3</v>
      </c>
      <c r="C10" s="194" t="s">
        <v>330</v>
      </c>
      <c r="D10" s="195">
        <v>0</v>
      </c>
      <c r="E10" s="196">
        <v>0</v>
      </c>
      <c r="F10" s="197">
        <v>0</v>
      </c>
      <c r="G10" s="198">
        <v>0</v>
      </c>
      <c r="H10" s="197">
        <v>0</v>
      </c>
      <c r="I10" s="198">
        <v>0</v>
      </c>
      <c r="J10" s="196">
        <v>0</v>
      </c>
      <c r="K10" s="197">
        <v>0</v>
      </c>
    </row>
    <row r="11" spans="2:16" ht="12.75" customHeight="1">
      <c r="B11" s="193">
        <v>4</v>
      </c>
      <c r="C11" s="194" t="s">
        <v>97</v>
      </c>
      <c r="D11" s="195">
        <v>0</v>
      </c>
      <c r="E11" s="196">
        <v>0</v>
      </c>
      <c r="F11" s="197">
        <v>0</v>
      </c>
      <c r="G11" s="198">
        <v>0</v>
      </c>
      <c r="H11" s="197">
        <v>0</v>
      </c>
      <c r="I11" s="198">
        <v>0</v>
      </c>
      <c r="J11" s="196">
        <v>0</v>
      </c>
      <c r="K11" s="197">
        <v>0</v>
      </c>
    </row>
    <row r="12" spans="2:16" ht="12.75" customHeight="1">
      <c r="B12" s="193">
        <v>5</v>
      </c>
      <c r="C12" s="194" t="s">
        <v>331</v>
      </c>
      <c r="D12" s="195">
        <v>1020517.14</v>
      </c>
      <c r="E12" s="196">
        <v>64535724.039999999</v>
      </c>
      <c r="F12" s="197">
        <v>62515256.879999995</v>
      </c>
      <c r="G12" s="198">
        <v>63776014.189999998</v>
      </c>
      <c r="H12" s="197">
        <v>403788.69</v>
      </c>
      <c r="I12" s="198">
        <v>25466044.079999998</v>
      </c>
      <c r="J12" s="196">
        <v>27346216</v>
      </c>
      <c r="K12" s="197">
        <v>0</v>
      </c>
    </row>
    <row r="13" spans="2:16">
      <c r="B13" s="193">
        <v>6</v>
      </c>
      <c r="C13" s="194" t="s">
        <v>332</v>
      </c>
      <c r="D13" s="195">
        <v>30401220.646299999</v>
      </c>
      <c r="E13" s="196">
        <v>617027871.70620012</v>
      </c>
      <c r="F13" s="197">
        <v>354527650.50620002</v>
      </c>
      <c r="G13" s="198">
        <v>578387552.8362</v>
      </c>
      <c r="H13" s="197">
        <v>9585110.2101000007</v>
      </c>
      <c r="I13" s="198">
        <v>291341328.39390004</v>
      </c>
      <c r="J13" s="196">
        <v>125660705</v>
      </c>
      <c r="K13" s="197">
        <v>16292911</v>
      </c>
    </row>
    <row r="14" spans="2:16">
      <c r="B14" s="193">
        <v>7</v>
      </c>
      <c r="C14" s="199" t="s">
        <v>333</v>
      </c>
      <c r="D14" s="195">
        <v>16937165.289999999</v>
      </c>
      <c r="E14" s="196">
        <v>103171273.9606</v>
      </c>
      <c r="F14" s="197">
        <v>78194516.365699992</v>
      </c>
      <c r="G14" s="198">
        <v>102896862.41090001</v>
      </c>
      <c r="H14" s="197">
        <v>5360099.8388</v>
      </c>
      <c r="I14" s="198">
        <v>86111903.579399988</v>
      </c>
      <c r="J14" s="196">
        <v>19512196</v>
      </c>
      <c r="K14" s="197">
        <v>69806</v>
      </c>
    </row>
    <row r="15" spans="2:16">
      <c r="B15" s="193">
        <v>8</v>
      </c>
      <c r="C15" s="194" t="s">
        <v>334</v>
      </c>
      <c r="D15" s="195"/>
      <c r="E15" s="196"/>
      <c r="F15" s="197"/>
      <c r="G15" s="198">
        <v>0</v>
      </c>
      <c r="H15" s="197"/>
      <c r="I15" s="198"/>
      <c r="J15" s="196"/>
      <c r="K15" s="197"/>
    </row>
    <row r="16" spans="2:16">
      <c r="B16" s="200">
        <v>9</v>
      </c>
      <c r="C16" s="201" t="s">
        <v>335</v>
      </c>
      <c r="D16" s="202">
        <v>3712828.0183999999</v>
      </c>
      <c r="E16" s="203">
        <v>47558457.817500003</v>
      </c>
      <c r="F16" s="204">
        <v>33287729.296100002</v>
      </c>
      <c r="G16" s="205">
        <v>44627887.427500002</v>
      </c>
      <c r="H16" s="204">
        <v>108967.2004</v>
      </c>
      <c r="I16" s="205">
        <v>2280931.4474000004</v>
      </c>
      <c r="J16" s="203">
        <v>15450814</v>
      </c>
      <c r="K16" s="204">
        <v>2340536</v>
      </c>
    </row>
    <row r="17" spans="2:15">
      <c r="B17" s="187">
        <v>10</v>
      </c>
      <c r="C17" s="206" t="s">
        <v>27</v>
      </c>
      <c r="D17" s="207">
        <v>52071731.094699994</v>
      </c>
      <c r="E17" s="190">
        <v>832293327.52429998</v>
      </c>
      <c r="F17" s="191">
        <v>528525153.04800016</v>
      </c>
      <c r="G17" s="192">
        <v>789688316.86460006</v>
      </c>
      <c r="H17" s="191">
        <v>15457965.939300003</v>
      </c>
      <c r="I17" s="192">
        <v>405200207.50069994</v>
      </c>
      <c r="J17" s="190">
        <v>187969931</v>
      </c>
      <c r="K17" s="191">
        <v>18703253</v>
      </c>
    </row>
    <row r="22" spans="2:15">
      <c r="B22" s="208"/>
      <c r="C22" s="209"/>
      <c r="D22" s="267" t="s">
        <v>336</v>
      </c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</row>
    <row r="23" spans="2:15">
      <c r="B23" s="210"/>
      <c r="C23" s="211"/>
      <c r="D23" s="208"/>
      <c r="E23" s="274" t="s">
        <v>337</v>
      </c>
      <c r="F23" s="275"/>
      <c r="G23" s="208"/>
      <c r="H23" s="274" t="s">
        <v>338</v>
      </c>
      <c r="I23" s="274"/>
      <c r="J23" s="274"/>
      <c r="K23" s="274"/>
      <c r="L23" s="274"/>
      <c r="M23" s="274"/>
      <c r="N23" s="274"/>
      <c r="O23" s="274"/>
    </row>
    <row r="24" spans="2:15">
      <c r="B24" s="210"/>
      <c r="C24" s="211"/>
      <c r="D24" s="212"/>
      <c r="E24" s="277" t="s">
        <v>339</v>
      </c>
      <c r="F24" s="280" t="s">
        <v>340</v>
      </c>
      <c r="G24" s="213"/>
      <c r="H24" s="265" t="s">
        <v>341</v>
      </c>
      <c r="I24" s="266" t="s">
        <v>342</v>
      </c>
      <c r="J24" s="266" t="s">
        <v>343</v>
      </c>
      <c r="K24" s="266" t="s">
        <v>344</v>
      </c>
      <c r="L24" s="266" t="s">
        <v>345</v>
      </c>
      <c r="M24" s="266" t="s">
        <v>346</v>
      </c>
      <c r="N24" s="266" t="s">
        <v>347</v>
      </c>
      <c r="O24" s="277" t="s">
        <v>129</v>
      </c>
    </row>
    <row r="25" spans="2:15">
      <c r="B25" s="210"/>
      <c r="C25" s="211"/>
      <c r="D25" s="214"/>
      <c r="E25" s="265"/>
      <c r="F25" s="281"/>
      <c r="G25" s="215"/>
      <c r="H25" s="265"/>
      <c r="I25" s="266"/>
      <c r="J25" s="266"/>
      <c r="K25" s="266"/>
      <c r="L25" s="266"/>
      <c r="M25" s="266"/>
      <c r="N25" s="266"/>
      <c r="O25" s="265"/>
    </row>
    <row r="26" spans="2:15" ht="26.25" customHeight="1">
      <c r="B26" s="269" t="s">
        <v>320</v>
      </c>
      <c r="C26" s="270"/>
      <c r="D26" s="210"/>
      <c r="E26" s="265"/>
      <c r="F26" s="282"/>
      <c r="G26" s="216"/>
      <c r="H26" s="278"/>
      <c r="I26" s="266"/>
      <c r="J26" s="266"/>
      <c r="K26" s="266"/>
      <c r="L26" s="266"/>
      <c r="M26" s="266"/>
      <c r="N26" s="266"/>
      <c r="O26" s="278"/>
    </row>
    <row r="27" spans="2:15">
      <c r="B27" s="187">
        <v>1</v>
      </c>
      <c r="C27" s="188" t="s">
        <v>131</v>
      </c>
      <c r="D27" s="189">
        <v>93642826059.611237</v>
      </c>
      <c r="E27" s="190">
        <v>93602225085.673843</v>
      </c>
      <c r="F27" s="207">
        <v>40600973.937400028</v>
      </c>
      <c r="G27" s="191">
        <v>2256516132.5928001</v>
      </c>
      <c r="H27" s="190">
        <v>2252879094.0928001</v>
      </c>
      <c r="I27" s="207">
        <v>3403764.61</v>
      </c>
      <c r="J27" s="207">
        <v>220483.32</v>
      </c>
      <c r="K27" s="207">
        <v>12790.57</v>
      </c>
      <c r="L27" s="207">
        <v>0</v>
      </c>
      <c r="M27" s="207">
        <v>0</v>
      </c>
      <c r="N27" s="192">
        <v>0</v>
      </c>
      <c r="O27" s="191">
        <v>761890253.3209002</v>
      </c>
    </row>
    <row r="28" spans="2:15">
      <c r="B28" s="193">
        <v>2</v>
      </c>
      <c r="C28" s="194" t="s">
        <v>329</v>
      </c>
      <c r="D28" s="195">
        <v>11877342175.57</v>
      </c>
      <c r="E28" s="196">
        <v>11877342175.57</v>
      </c>
      <c r="F28" s="217"/>
      <c r="G28" s="197">
        <v>0</v>
      </c>
      <c r="H28" s="196">
        <v>0</v>
      </c>
      <c r="I28" s="217">
        <v>0</v>
      </c>
      <c r="J28" s="217">
        <v>0</v>
      </c>
      <c r="K28" s="217">
        <v>0</v>
      </c>
      <c r="L28" s="217">
        <v>0</v>
      </c>
      <c r="M28" s="217">
        <v>0</v>
      </c>
      <c r="N28" s="198">
        <v>0</v>
      </c>
      <c r="O28" s="197">
        <v>0</v>
      </c>
    </row>
    <row r="29" spans="2:15">
      <c r="B29" s="193">
        <v>3</v>
      </c>
      <c r="C29" s="194" t="s">
        <v>330</v>
      </c>
      <c r="D29" s="195">
        <v>342902555.08710003</v>
      </c>
      <c r="E29" s="196">
        <v>342902555.08710003</v>
      </c>
      <c r="F29" s="217"/>
      <c r="G29" s="197">
        <v>562432.98</v>
      </c>
      <c r="H29" s="196">
        <v>562432.98</v>
      </c>
      <c r="I29" s="217">
        <v>0</v>
      </c>
      <c r="J29" s="217">
        <v>0</v>
      </c>
      <c r="K29" s="217">
        <v>0</v>
      </c>
      <c r="L29" s="217">
        <v>0</v>
      </c>
      <c r="M29" s="217">
        <v>0</v>
      </c>
      <c r="N29" s="198">
        <v>0</v>
      </c>
      <c r="O29" s="197">
        <v>0</v>
      </c>
    </row>
    <row r="30" spans="2:15">
      <c r="B30" s="193">
        <v>4</v>
      </c>
      <c r="C30" s="194" t="s">
        <v>97</v>
      </c>
      <c r="D30" s="195">
        <v>7066077578.8098001</v>
      </c>
      <c r="E30" s="196">
        <v>7066077578.8098001</v>
      </c>
      <c r="F30" s="217">
        <v>0</v>
      </c>
      <c r="G30" s="197">
        <v>0</v>
      </c>
      <c r="H30" s="196">
        <v>0</v>
      </c>
      <c r="I30" s="217">
        <v>0</v>
      </c>
      <c r="J30" s="217">
        <v>0</v>
      </c>
      <c r="K30" s="217">
        <v>0</v>
      </c>
      <c r="L30" s="217">
        <v>0</v>
      </c>
      <c r="M30" s="217">
        <v>0</v>
      </c>
      <c r="N30" s="198">
        <v>0</v>
      </c>
      <c r="O30" s="197">
        <v>0</v>
      </c>
    </row>
    <row r="31" spans="2:15">
      <c r="B31" s="193">
        <v>5</v>
      </c>
      <c r="C31" s="194" t="s">
        <v>331</v>
      </c>
      <c r="D31" s="195">
        <v>22683577086.417702</v>
      </c>
      <c r="E31" s="196">
        <v>22683391911.067703</v>
      </c>
      <c r="F31" s="217">
        <v>185175.35</v>
      </c>
      <c r="G31" s="197">
        <v>72523441.827299997</v>
      </c>
      <c r="H31" s="196">
        <v>72523441.827299997</v>
      </c>
      <c r="I31" s="217">
        <v>0</v>
      </c>
      <c r="J31" s="217">
        <v>0</v>
      </c>
      <c r="K31" s="217">
        <v>0</v>
      </c>
      <c r="L31" s="217">
        <v>0</v>
      </c>
      <c r="M31" s="217">
        <v>0</v>
      </c>
      <c r="N31" s="198">
        <v>0</v>
      </c>
      <c r="O31" s="197">
        <v>65871303.337299995</v>
      </c>
    </row>
    <row r="32" spans="2:15">
      <c r="B32" s="193">
        <v>6</v>
      </c>
      <c r="C32" s="194" t="s">
        <v>332</v>
      </c>
      <c r="D32" s="195">
        <v>37320873972.022469</v>
      </c>
      <c r="E32" s="196">
        <v>37286839527.646271</v>
      </c>
      <c r="F32" s="217">
        <v>34034444.376199991</v>
      </c>
      <c r="G32" s="197">
        <v>1976022306.7514</v>
      </c>
      <c r="H32" s="196">
        <v>1973609391.1413999</v>
      </c>
      <c r="I32" s="217">
        <v>2402113.5699999998</v>
      </c>
      <c r="J32" s="217">
        <v>0</v>
      </c>
      <c r="K32" s="217">
        <v>10802.04</v>
      </c>
      <c r="L32" s="217">
        <v>0</v>
      </c>
      <c r="M32" s="217">
        <v>0</v>
      </c>
      <c r="N32" s="198">
        <v>0</v>
      </c>
      <c r="O32" s="197">
        <v>570124054.91890001</v>
      </c>
    </row>
    <row r="33" spans="2:15">
      <c r="B33" s="193">
        <v>7</v>
      </c>
      <c r="C33" s="199" t="s">
        <v>348</v>
      </c>
      <c r="D33" s="195">
        <v>29614369360.546169</v>
      </c>
      <c r="E33" s="196">
        <v>29580334916.169968</v>
      </c>
      <c r="F33" s="217">
        <v>34034444.376199991</v>
      </c>
      <c r="G33" s="197">
        <v>1642741158.6114001</v>
      </c>
      <c r="H33" s="196">
        <v>1640328243.0014</v>
      </c>
      <c r="I33" s="217">
        <v>2402113.5699999998</v>
      </c>
      <c r="J33" s="217">
        <v>0</v>
      </c>
      <c r="K33" s="217">
        <v>10802.04</v>
      </c>
      <c r="L33" s="217">
        <v>0</v>
      </c>
      <c r="M33" s="217">
        <v>0</v>
      </c>
      <c r="N33" s="198">
        <v>0</v>
      </c>
      <c r="O33" s="197">
        <v>570124054.91890001</v>
      </c>
    </row>
    <row r="34" spans="2:15">
      <c r="B34" s="193">
        <v>8</v>
      </c>
      <c r="C34" s="194" t="s">
        <v>333</v>
      </c>
      <c r="D34" s="195">
        <v>14352052571.634161</v>
      </c>
      <c r="E34" s="196">
        <v>14345671337.492962</v>
      </c>
      <c r="F34" s="217">
        <v>6381234.1412000004</v>
      </c>
      <c r="G34" s="197">
        <v>207407951.0341</v>
      </c>
      <c r="H34" s="196">
        <v>206183828.14409998</v>
      </c>
      <c r="I34" s="217">
        <v>1001651.04</v>
      </c>
      <c r="J34" s="217">
        <v>220483.32</v>
      </c>
      <c r="K34" s="217">
        <v>1988.53</v>
      </c>
      <c r="L34" s="217">
        <v>0</v>
      </c>
      <c r="M34" s="217">
        <v>0</v>
      </c>
      <c r="N34" s="198">
        <v>0</v>
      </c>
      <c r="O34" s="197">
        <v>125894895.06469998</v>
      </c>
    </row>
    <row r="35" spans="2:15">
      <c r="B35" s="187">
        <v>9</v>
      </c>
      <c r="C35" s="188" t="s">
        <v>116</v>
      </c>
      <c r="D35" s="189"/>
      <c r="E35" s="190"/>
      <c r="F35" s="207"/>
      <c r="G35" s="191"/>
      <c r="H35" s="190"/>
      <c r="I35" s="207"/>
      <c r="J35" s="207"/>
      <c r="K35" s="207"/>
      <c r="L35" s="207"/>
      <c r="M35" s="207"/>
      <c r="N35" s="192"/>
      <c r="O35" s="191"/>
    </row>
    <row r="36" spans="2:15">
      <c r="B36" s="193">
        <v>10</v>
      </c>
      <c r="C36" s="194" t="s">
        <v>329</v>
      </c>
      <c r="D36" s="218"/>
      <c r="E36" s="196"/>
      <c r="F36" s="217"/>
      <c r="G36" s="197"/>
      <c r="H36" s="196"/>
      <c r="I36" s="217"/>
      <c r="J36" s="217"/>
      <c r="K36" s="217"/>
      <c r="L36" s="217"/>
      <c r="M36" s="217"/>
      <c r="N36" s="198"/>
      <c r="O36" s="197"/>
    </row>
    <row r="37" spans="2:15">
      <c r="B37" s="193">
        <v>11</v>
      </c>
      <c r="C37" s="194" t="s">
        <v>330</v>
      </c>
      <c r="D37" s="219"/>
      <c r="E37" s="196"/>
      <c r="F37" s="217"/>
      <c r="G37" s="197"/>
      <c r="H37" s="196"/>
      <c r="I37" s="217"/>
      <c r="J37" s="217"/>
      <c r="K37" s="217"/>
      <c r="L37" s="217"/>
      <c r="M37" s="217"/>
      <c r="N37" s="198"/>
      <c r="O37" s="197"/>
    </row>
    <row r="38" spans="2:15">
      <c r="B38" s="193">
        <v>12</v>
      </c>
      <c r="C38" s="194" t="s">
        <v>97</v>
      </c>
      <c r="D38" s="219"/>
      <c r="E38" s="196"/>
      <c r="F38" s="217"/>
      <c r="G38" s="197"/>
      <c r="H38" s="196"/>
      <c r="I38" s="217"/>
      <c r="J38" s="217"/>
      <c r="K38" s="217"/>
      <c r="L38" s="217"/>
      <c r="M38" s="217"/>
      <c r="N38" s="198"/>
      <c r="O38" s="197"/>
    </row>
    <row r="39" spans="2:15">
      <c r="B39" s="193">
        <v>13</v>
      </c>
      <c r="C39" s="194" t="s">
        <v>331</v>
      </c>
      <c r="D39" s="219"/>
      <c r="E39" s="196"/>
      <c r="F39" s="217"/>
      <c r="G39" s="197"/>
      <c r="H39" s="196"/>
      <c r="I39" s="217"/>
      <c r="J39" s="217"/>
      <c r="K39" s="217"/>
      <c r="L39" s="217"/>
      <c r="M39" s="217"/>
      <c r="N39" s="198"/>
      <c r="O39" s="197"/>
    </row>
    <row r="40" spans="2:15">
      <c r="B40" s="193">
        <v>14</v>
      </c>
      <c r="C40" s="194" t="s">
        <v>332</v>
      </c>
      <c r="D40" s="220"/>
      <c r="E40" s="196"/>
      <c r="F40" s="217"/>
      <c r="G40" s="197"/>
      <c r="H40" s="196"/>
      <c r="I40" s="217"/>
      <c r="J40" s="217"/>
      <c r="K40" s="217"/>
      <c r="L40" s="217"/>
      <c r="M40" s="217"/>
      <c r="N40" s="198"/>
      <c r="O40" s="197"/>
    </row>
    <row r="41" spans="2:15">
      <c r="B41" s="187">
        <v>15</v>
      </c>
      <c r="C41" s="188" t="s">
        <v>132</v>
      </c>
      <c r="D41" s="189">
        <v>62750002890.465805</v>
      </c>
      <c r="E41" s="221"/>
      <c r="F41" s="222"/>
      <c r="G41" s="191">
        <v>487792702.449</v>
      </c>
      <c r="H41" s="221"/>
      <c r="I41" s="222"/>
      <c r="J41" s="222"/>
      <c r="K41" s="222"/>
      <c r="L41" s="222"/>
      <c r="M41" s="222"/>
      <c r="N41" s="223"/>
      <c r="O41" s="191">
        <v>109097196.67320001</v>
      </c>
    </row>
    <row r="42" spans="2:15">
      <c r="B42" s="193">
        <v>16</v>
      </c>
      <c r="C42" s="194" t="s">
        <v>329</v>
      </c>
      <c r="D42" s="195">
        <v>0</v>
      </c>
      <c r="E42" s="224"/>
      <c r="F42" s="225"/>
      <c r="G42" s="197">
        <v>0</v>
      </c>
      <c r="H42" s="224"/>
      <c r="I42" s="225"/>
      <c r="J42" s="225"/>
      <c r="K42" s="225"/>
      <c r="L42" s="225"/>
      <c r="M42" s="225"/>
      <c r="N42" s="226"/>
      <c r="O42" s="197">
        <v>0</v>
      </c>
    </row>
    <row r="43" spans="2:15">
      <c r="B43" s="193">
        <v>17</v>
      </c>
      <c r="C43" s="194" t="s">
        <v>330</v>
      </c>
      <c r="D43" s="195">
        <v>140650322.67499998</v>
      </c>
      <c r="E43" s="224"/>
      <c r="F43" s="225"/>
      <c r="G43" s="197">
        <v>59561.599999999999</v>
      </c>
      <c r="H43" s="224"/>
      <c r="I43" s="225"/>
      <c r="J43" s="225"/>
      <c r="K43" s="225"/>
      <c r="L43" s="225"/>
      <c r="M43" s="225"/>
      <c r="N43" s="226"/>
      <c r="O43" s="197">
        <v>0</v>
      </c>
    </row>
    <row r="44" spans="2:15">
      <c r="B44" s="193">
        <v>18</v>
      </c>
      <c r="C44" s="194" t="s">
        <v>97</v>
      </c>
      <c r="D44" s="195">
        <v>0</v>
      </c>
      <c r="E44" s="224"/>
      <c r="F44" s="225"/>
      <c r="G44" s="197">
        <v>0</v>
      </c>
      <c r="H44" s="224"/>
      <c r="I44" s="225"/>
      <c r="J44" s="225"/>
      <c r="K44" s="225"/>
      <c r="L44" s="225"/>
      <c r="M44" s="225"/>
      <c r="N44" s="226"/>
      <c r="O44" s="197">
        <v>0</v>
      </c>
    </row>
    <row r="45" spans="2:15">
      <c r="B45" s="193">
        <v>19</v>
      </c>
      <c r="C45" s="194" t="s">
        <v>331</v>
      </c>
      <c r="D45" s="195">
        <v>5337697946.8326006</v>
      </c>
      <c r="E45" s="224"/>
      <c r="F45" s="225"/>
      <c r="G45" s="197">
        <v>3017160.1100000003</v>
      </c>
      <c r="H45" s="224"/>
      <c r="I45" s="225"/>
      <c r="J45" s="225"/>
      <c r="K45" s="225"/>
      <c r="L45" s="225"/>
      <c r="M45" s="225"/>
      <c r="N45" s="226"/>
      <c r="O45" s="197">
        <v>2961576.1900000004</v>
      </c>
    </row>
    <row r="46" spans="2:15">
      <c r="B46" s="193">
        <v>20</v>
      </c>
      <c r="C46" s="194" t="s">
        <v>332</v>
      </c>
      <c r="D46" s="195">
        <v>37890125225.696098</v>
      </c>
      <c r="E46" s="224"/>
      <c r="F46" s="225"/>
      <c r="G46" s="197">
        <v>441060754.72619998</v>
      </c>
      <c r="H46" s="224"/>
      <c r="I46" s="225"/>
      <c r="J46" s="225"/>
      <c r="K46" s="225"/>
      <c r="L46" s="225"/>
      <c r="M46" s="225"/>
      <c r="N46" s="226"/>
      <c r="O46" s="197">
        <v>84770785.815400004</v>
      </c>
    </row>
    <row r="47" spans="2:15">
      <c r="B47" s="193">
        <v>21</v>
      </c>
      <c r="C47" s="194" t="s">
        <v>333</v>
      </c>
      <c r="D47" s="195">
        <v>19381529395.2621</v>
      </c>
      <c r="E47" s="224"/>
      <c r="F47" s="225"/>
      <c r="G47" s="197">
        <v>43655226.012800001</v>
      </c>
      <c r="H47" s="224"/>
      <c r="I47" s="225"/>
      <c r="J47" s="225"/>
      <c r="K47" s="225"/>
      <c r="L47" s="225"/>
      <c r="M47" s="225"/>
      <c r="N47" s="226"/>
      <c r="O47" s="197">
        <v>21364834.667800002</v>
      </c>
    </row>
    <row r="48" spans="2:15">
      <c r="B48" s="187">
        <v>22</v>
      </c>
      <c r="C48" s="188" t="s">
        <v>27</v>
      </c>
      <c r="D48" s="189">
        <v>156392828950.07703</v>
      </c>
      <c r="E48" s="190">
        <v>93602225085.673843</v>
      </c>
      <c r="F48" s="207">
        <v>40600973.937400028</v>
      </c>
      <c r="G48" s="191">
        <v>2744308835.0418</v>
      </c>
      <c r="H48" s="190">
        <v>2252879094.0928001</v>
      </c>
      <c r="I48" s="207">
        <v>3403764.61</v>
      </c>
      <c r="J48" s="207"/>
      <c r="K48" s="207"/>
      <c r="L48" s="207"/>
      <c r="M48" s="207"/>
      <c r="N48" s="192"/>
      <c r="O48" s="191">
        <v>870987449.99410021</v>
      </c>
    </row>
    <row r="53" spans="2:18">
      <c r="B53" s="227"/>
      <c r="C53" s="227"/>
      <c r="D53" s="267" t="s">
        <v>336</v>
      </c>
      <c r="E53" s="268"/>
      <c r="F53" s="268"/>
      <c r="G53" s="268"/>
      <c r="H53" s="268"/>
      <c r="I53" s="271"/>
      <c r="J53" s="267" t="s">
        <v>322</v>
      </c>
      <c r="K53" s="268"/>
      <c r="L53" s="268"/>
      <c r="M53" s="268"/>
      <c r="N53" s="268"/>
      <c r="O53" s="271"/>
      <c r="P53" s="272" t="s">
        <v>349</v>
      </c>
      <c r="Q53" s="267" t="s">
        <v>350</v>
      </c>
      <c r="R53" s="268"/>
    </row>
    <row r="54" spans="2:18">
      <c r="B54" s="227"/>
      <c r="C54" s="228"/>
      <c r="D54" s="208"/>
      <c r="E54" s="274" t="s">
        <v>337</v>
      </c>
      <c r="F54" s="275"/>
      <c r="G54" s="208"/>
      <c r="H54" s="274" t="s">
        <v>338</v>
      </c>
      <c r="I54" s="275"/>
      <c r="J54" s="229"/>
      <c r="K54" s="274" t="s">
        <v>351</v>
      </c>
      <c r="L54" s="275"/>
      <c r="M54" s="208"/>
      <c r="N54" s="274" t="s">
        <v>352</v>
      </c>
      <c r="O54" s="275"/>
      <c r="P54" s="272"/>
      <c r="Q54" s="276" t="s">
        <v>127</v>
      </c>
      <c r="R54" s="277" t="s">
        <v>128</v>
      </c>
    </row>
    <row r="55" spans="2:18" ht="25.5">
      <c r="B55" s="264" t="s">
        <v>320</v>
      </c>
      <c r="C55" s="279"/>
      <c r="D55" s="230"/>
      <c r="E55" s="230" t="s">
        <v>353</v>
      </c>
      <c r="F55" s="215" t="s">
        <v>354</v>
      </c>
      <c r="G55" s="230"/>
      <c r="H55" s="230" t="s">
        <v>354</v>
      </c>
      <c r="I55" s="215" t="s">
        <v>355</v>
      </c>
      <c r="J55" s="230"/>
      <c r="K55" s="230" t="s">
        <v>353</v>
      </c>
      <c r="L55" s="215" t="s">
        <v>354</v>
      </c>
      <c r="M55" s="230"/>
      <c r="N55" s="230" t="s">
        <v>354</v>
      </c>
      <c r="O55" s="215" t="s">
        <v>355</v>
      </c>
      <c r="P55" s="273"/>
      <c r="Q55" s="273"/>
      <c r="R55" s="278"/>
    </row>
    <row r="56" spans="2:18">
      <c r="B56" s="187">
        <v>1</v>
      </c>
      <c r="C56" s="188" t="s">
        <v>131</v>
      </c>
      <c r="D56" s="231">
        <v>93642825939.541229</v>
      </c>
      <c r="E56" s="231">
        <v>89765600064.869125</v>
      </c>
      <c r="F56" s="232">
        <v>3877225874.6721025</v>
      </c>
      <c r="G56" s="232">
        <v>2256516132.5928001</v>
      </c>
      <c r="H56" s="231">
        <v>39673959.18</v>
      </c>
      <c r="I56" s="232">
        <v>2216836988.5718002</v>
      </c>
      <c r="J56" s="231">
        <v>807056713.25150061</v>
      </c>
      <c r="K56" s="232">
        <v>177571795.68569997</v>
      </c>
      <c r="L56" s="232">
        <v>629431228.87830007</v>
      </c>
      <c r="M56" s="231">
        <v>1209198993.0853999</v>
      </c>
      <c r="N56" s="232">
        <v>12734109.000200002</v>
      </c>
      <c r="O56" s="232">
        <v>1196464884.0851998</v>
      </c>
      <c r="P56" s="232">
        <v>0</v>
      </c>
      <c r="Q56" s="231">
        <v>19305801896</v>
      </c>
      <c r="R56" s="232">
        <v>499174260</v>
      </c>
    </row>
    <row r="57" spans="2:18">
      <c r="B57" s="193">
        <v>2</v>
      </c>
      <c r="C57" s="194" t="s">
        <v>329</v>
      </c>
      <c r="D57" s="233">
        <v>11877342175.57</v>
      </c>
      <c r="E57" s="233">
        <v>11877342175.57</v>
      </c>
      <c r="F57" s="234">
        <v>0</v>
      </c>
      <c r="G57" s="234">
        <v>0</v>
      </c>
      <c r="H57" s="233">
        <v>0</v>
      </c>
      <c r="I57" s="234">
        <v>0</v>
      </c>
      <c r="J57" s="233">
        <v>0</v>
      </c>
      <c r="K57" s="234">
        <v>0</v>
      </c>
      <c r="L57" s="234">
        <v>0</v>
      </c>
      <c r="M57" s="233">
        <v>0</v>
      </c>
      <c r="N57" s="234">
        <v>0</v>
      </c>
      <c r="O57" s="234">
        <v>0</v>
      </c>
      <c r="P57" s="234">
        <v>0</v>
      </c>
      <c r="Q57" s="233">
        <v>0</v>
      </c>
      <c r="R57" s="234">
        <v>0</v>
      </c>
    </row>
    <row r="58" spans="2:18">
      <c r="B58" s="193">
        <v>3</v>
      </c>
      <c r="C58" s="194" t="s">
        <v>330</v>
      </c>
      <c r="D58" s="233">
        <v>342902555.08710003</v>
      </c>
      <c r="E58" s="233">
        <v>339631739.3671</v>
      </c>
      <c r="F58" s="234">
        <v>3270815.72</v>
      </c>
      <c r="G58" s="234">
        <v>562432.98</v>
      </c>
      <c r="H58" s="233">
        <v>0</v>
      </c>
      <c r="I58" s="234">
        <v>562432.98</v>
      </c>
      <c r="J58" s="233">
        <v>878907.60600000003</v>
      </c>
      <c r="K58" s="234">
        <v>595007.83440000005</v>
      </c>
      <c r="L58" s="234">
        <v>283899.77159999998</v>
      </c>
      <c r="M58" s="233">
        <v>242771.85</v>
      </c>
      <c r="N58" s="234">
        <v>0</v>
      </c>
      <c r="O58" s="234">
        <v>242771.85</v>
      </c>
      <c r="P58" s="234">
        <v>0</v>
      </c>
      <c r="Q58" s="233">
        <v>2927014</v>
      </c>
      <c r="R58" s="234">
        <v>155897</v>
      </c>
    </row>
    <row r="59" spans="2:18">
      <c r="B59" s="193">
        <v>4</v>
      </c>
      <c r="C59" s="194" t="s">
        <v>97</v>
      </c>
      <c r="D59" s="233">
        <v>7066077578.8098001</v>
      </c>
      <c r="E59" s="233">
        <v>7066077578.8098001</v>
      </c>
      <c r="F59" s="234">
        <v>0</v>
      </c>
      <c r="G59" s="234">
        <v>0</v>
      </c>
      <c r="H59" s="233">
        <v>0</v>
      </c>
      <c r="I59" s="234">
        <v>0</v>
      </c>
      <c r="J59" s="233">
        <v>8903265.5142999999</v>
      </c>
      <c r="K59" s="234">
        <v>8903265.5142999999</v>
      </c>
      <c r="L59" s="234">
        <v>0</v>
      </c>
      <c r="M59" s="233">
        <v>0</v>
      </c>
      <c r="N59" s="234">
        <v>0</v>
      </c>
      <c r="O59" s="234">
        <v>0</v>
      </c>
      <c r="P59" s="234">
        <v>0</v>
      </c>
      <c r="Q59" s="233">
        <v>0</v>
      </c>
      <c r="R59" s="234">
        <v>0</v>
      </c>
    </row>
    <row r="60" spans="2:18">
      <c r="B60" s="193">
        <v>5</v>
      </c>
      <c r="C60" s="194" t="s">
        <v>331</v>
      </c>
      <c r="D60" s="233">
        <v>22683577086.417702</v>
      </c>
      <c r="E60" s="233">
        <v>22511694554.855503</v>
      </c>
      <c r="F60" s="234">
        <v>171882531.56220001</v>
      </c>
      <c r="G60" s="234">
        <v>72523441.827299997</v>
      </c>
      <c r="H60" s="233">
        <v>759702.29999999993</v>
      </c>
      <c r="I60" s="234">
        <v>71762982.917300001</v>
      </c>
      <c r="J60" s="233">
        <v>22189332.371900007</v>
      </c>
      <c r="K60" s="234">
        <v>17973027.044199999</v>
      </c>
      <c r="L60" s="234">
        <v>4216305.3276999993</v>
      </c>
      <c r="M60" s="233">
        <v>28908372.374899998</v>
      </c>
      <c r="N60" s="234">
        <v>372516.52999999997</v>
      </c>
      <c r="O60" s="234">
        <v>28535855.844900001</v>
      </c>
      <c r="P60" s="234">
        <v>0</v>
      </c>
      <c r="Q60" s="233">
        <v>1699323998</v>
      </c>
      <c r="R60" s="234">
        <v>30363927</v>
      </c>
    </row>
    <row r="61" spans="2:18">
      <c r="B61" s="193">
        <v>6</v>
      </c>
      <c r="C61" s="194" t="s">
        <v>332</v>
      </c>
      <c r="D61" s="233">
        <v>37320873972.022469</v>
      </c>
      <c r="E61" s="233">
        <v>34710272348.456169</v>
      </c>
      <c r="F61" s="234">
        <v>2610601623.5663004</v>
      </c>
      <c r="G61" s="234">
        <v>1976022306.7514</v>
      </c>
      <c r="H61" s="233">
        <v>38640113.439999998</v>
      </c>
      <c r="I61" s="234">
        <v>1937379877.2850001</v>
      </c>
      <c r="J61" s="233">
        <v>545183543.79260004</v>
      </c>
      <c r="K61" s="234">
        <v>124561981.12290001</v>
      </c>
      <c r="L61" s="234">
        <v>420567873.98220015</v>
      </c>
      <c r="M61" s="233">
        <v>1025244376.7787</v>
      </c>
      <c r="N61" s="234">
        <v>12279587.370200001</v>
      </c>
      <c r="O61" s="234">
        <v>1012964789.4085</v>
      </c>
      <c r="P61" s="234">
        <v>0</v>
      </c>
      <c r="Q61" s="233">
        <v>10328164966</v>
      </c>
      <c r="R61" s="234">
        <v>429211188</v>
      </c>
    </row>
    <row r="62" spans="2:18">
      <c r="B62" s="193">
        <v>7</v>
      </c>
      <c r="C62" s="199" t="s">
        <v>356</v>
      </c>
      <c r="D62" s="233">
        <v>29614369360.546169</v>
      </c>
      <c r="E62" s="233">
        <v>27202462358.015369</v>
      </c>
      <c r="F62" s="234">
        <v>2411907002.5308003</v>
      </c>
      <c r="G62" s="234">
        <v>1642741158.6114001</v>
      </c>
      <c r="H62" s="233">
        <v>38640113.439999998</v>
      </c>
      <c r="I62" s="234">
        <v>1604098729.145</v>
      </c>
      <c r="J62" s="233">
        <v>477245628.71349996</v>
      </c>
      <c r="K62" s="234">
        <v>98600957.028600022</v>
      </c>
      <c r="L62" s="234">
        <v>378590982.99740016</v>
      </c>
      <c r="M62" s="233">
        <v>816797932.6091001</v>
      </c>
      <c r="N62" s="234">
        <v>12279587.370200001</v>
      </c>
      <c r="O62" s="234">
        <v>804518345.23890007</v>
      </c>
      <c r="P62" s="234">
        <v>0</v>
      </c>
      <c r="Q62" s="233">
        <v>9342437227</v>
      </c>
      <c r="R62" s="234">
        <v>356435836</v>
      </c>
    </row>
    <row r="63" spans="2:18">
      <c r="B63" s="193">
        <v>8</v>
      </c>
      <c r="C63" s="194" t="s">
        <v>333</v>
      </c>
      <c r="D63" s="233">
        <v>14352052571.634161</v>
      </c>
      <c r="E63" s="233">
        <v>13260581667.81056</v>
      </c>
      <c r="F63" s="234">
        <v>1091470903.8236001</v>
      </c>
      <c r="G63" s="234">
        <v>207407951.0341</v>
      </c>
      <c r="H63" s="233">
        <v>274143.44</v>
      </c>
      <c r="I63" s="234">
        <v>207131695.38950002</v>
      </c>
      <c r="J63" s="233">
        <v>229901663.96669981</v>
      </c>
      <c r="K63" s="234">
        <v>25538514.169899993</v>
      </c>
      <c r="L63" s="234">
        <v>204363149.7967999</v>
      </c>
      <c r="M63" s="233">
        <v>154803472.08179998</v>
      </c>
      <c r="N63" s="234">
        <v>82005.100000000006</v>
      </c>
      <c r="O63" s="234">
        <v>154721466.98180002</v>
      </c>
      <c r="P63" s="234">
        <v>0</v>
      </c>
      <c r="Q63" s="233">
        <v>7275385918</v>
      </c>
      <c r="R63" s="234">
        <v>39443248</v>
      </c>
    </row>
    <row r="64" spans="2:18">
      <c r="B64" s="187">
        <v>9</v>
      </c>
      <c r="C64" s="188" t="s">
        <v>116</v>
      </c>
      <c r="D64" s="231">
        <v>0</v>
      </c>
      <c r="E64" s="231">
        <v>0</v>
      </c>
      <c r="F64" s="232">
        <v>0</v>
      </c>
      <c r="G64" s="232">
        <v>0</v>
      </c>
      <c r="H64" s="231">
        <v>0</v>
      </c>
      <c r="I64" s="232">
        <v>0</v>
      </c>
      <c r="J64" s="231">
        <v>0</v>
      </c>
      <c r="K64" s="232">
        <v>0</v>
      </c>
      <c r="L64" s="232">
        <v>0</v>
      </c>
      <c r="M64" s="231">
        <v>0</v>
      </c>
      <c r="N64" s="232">
        <v>0</v>
      </c>
      <c r="O64" s="232">
        <v>0</v>
      </c>
      <c r="P64" s="232">
        <v>0</v>
      </c>
      <c r="Q64" s="231">
        <v>0</v>
      </c>
      <c r="R64" s="232">
        <v>0</v>
      </c>
    </row>
    <row r="65" spans="2:18">
      <c r="B65" s="193">
        <v>10</v>
      </c>
      <c r="C65" s="194" t="s">
        <v>329</v>
      </c>
      <c r="D65" s="233">
        <v>0</v>
      </c>
      <c r="E65" s="233">
        <v>0</v>
      </c>
      <c r="F65" s="234">
        <v>0</v>
      </c>
      <c r="G65" s="234">
        <v>0</v>
      </c>
      <c r="H65" s="233">
        <v>0</v>
      </c>
      <c r="I65" s="234">
        <v>0</v>
      </c>
      <c r="J65" s="233">
        <v>0</v>
      </c>
      <c r="K65" s="234">
        <v>0</v>
      </c>
      <c r="L65" s="234">
        <v>0</v>
      </c>
      <c r="M65" s="233">
        <v>0</v>
      </c>
      <c r="N65" s="234">
        <v>0</v>
      </c>
      <c r="O65" s="234">
        <v>0</v>
      </c>
      <c r="P65" s="234">
        <v>0</v>
      </c>
      <c r="Q65" s="233">
        <v>0</v>
      </c>
      <c r="R65" s="234">
        <v>0</v>
      </c>
    </row>
    <row r="66" spans="2:18">
      <c r="B66" s="193">
        <v>11</v>
      </c>
      <c r="C66" s="194" t="s">
        <v>330</v>
      </c>
      <c r="D66" s="233">
        <v>0</v>
      </c>
      <c r="E66" s="233">
        <v>0</v>
      </c>
      <c r="F66" s="234">
        <v>0</v>
      </c>
      <c r="G66" s="234">
        <v>0</v>
      </c>
      <c r="H66" s="233">
        <v>0</v>
      </c>
      <c r="I66" s="234">
        <v>0</v>
      </c>
      <c r="J66" s="233">
        <v>0</v>
      </c>
      <c r="K66" s="234">
        <v>0</v>
      </c>
      <c r="L66" s="234">
        <v>0</v>
      </c>
      <c r="M66" s="233">
        <v>0</v>
      </c>
      <c r="N66" s="234">
        <v>0</v>
      </c>
      <c r="O66" s="234">
        <v>0</v>
      </c>
      <c r="P66" s="234">
        <v>0</v>
      </c>
      <c r="Q66" s="233">
        <v>0</v>
      </c>
      <c r="R66" s="234">
        <v>0</v>
      </c>
    </row>
    <row r="67" spans="2:18">
      <c r="B67" s="193">
        <v>12</v>
      </c>
      <c r="C67" s="194" t="s">
        <v>97</v>
      </c>
      <c r="D67" s="233">
        <v>0</v>
      </c>
      <c r="E67" s="233">
        <v>0</v>
      </c>
      <c r="F67" s="234">
        <v>0</v>
      </c>
      <c r="G67" s="234">
        <v>0</v>
      </c>
      <c r="H67" s="233">
        <v>0</v>
      </c>
      <c r="I67" s="234">
        <v>0</v>
      </c>
      <c r="J67" s="233">
        <v>0</v>
      </c>
      <c r="K67" s="234">
        <v>0</v>
      </c>
      <c r="L67" s="234">
        <v>0</v>
      </c>
      <c r="M67" s="233">
        <v>0</v>
      </c>
      <c r="N67" s="234">
        <v>0</v>
      </c>
      <c r="O67" s="234">
        <v>0</v>
      </c>
      <c r="P67" s="234">
        <v>0</v>
      </c>
      <c r="Q67" s="233">
        <v>0</v>
      </c>
      <c r="R67" s="234">
        <v>0</v>
      </c>
    </row>
    <row r="68" spans="2:18">
      <c r="B68" s="193">
        <v>13</v>
      </c>
      <c r="C68" s="194" t="s">
        <v>331</v>
      </c>
      <c r="D68" s="233">
        <v>0</v>
      </c>
      <c r="E68" s="233">
        <v>0</v>
      </c>
      <c r="F68" s="234">
        <v>0</v>
      </c>
      <c r="G68" s="234">
        <v>0</v>
      </c>
      <c r="H68" s="233">
        <v>0</v>
      </c>
      <c r="I68" s="234">
        <v>0</v>
      </c>
      <c r="J68" s="233">
        <v>0</v>
      </c>
      <c r="K68" s="234">
        <v>0</v>
      </c>
      <c r="L68" s="234">
        <v>0</v>
      </c>
      <c r="M68" s="233">
        <v>0</v>
      </c>
      <c r="N68" s="234">
        <v>0</v>
      </c>
      <c r="O68" s="234">
        <v>0</v>
      </c>
      <c r="P68" s="234">
        <v>0</v>
      </c>
      <c r="Q68" s="233">
        <v>0</v>
      </c>
      <c r="R68" s="234">
        <v>0</v>
      </c>
    </row>
    <row r="69" spans="2:18">
      <c r="B69" s="193">
        <v>14</v>
      </c>
      <c r="C69" s="194" t="s">
        <v>332</v>
      </c>
      <c r="D69" s="233">
        <v>0</v>
      </c>
      <c r="E69" s="233">
        <v>0</v>
      </c>
      <c r="F69" s="234">
        <v>0</v>
      </c>
      <c r="G69" s="234">
        <v>0</v>
      </c>
      <c r="H69" s="233">
        <v>0</v>
      </c>
      <c r="I69" s="234">
        <v>0</v>
      </c>
      <c r="J69" s="233">
        <v>0</v>
      </c>
      <c r="K69" s="234">
        <v>0</v>
      </c>
      <c r="L69" s="234">
        <v>0</v>
      </c>
      <c r="M69" s="233">
        <v>0</v>
      </c>
      <c r="N69" s="234">
        <v>0</v>
      </c>
      <c r="O69" s="234">
        <v>0</v>
      </c>
      <c r="P69" s="234">
        <v>0</v>
      </c>
      <c r="Q69" s="233">
        <v>0</v>
      </c>
      <c r="R69" s="234">
        <v>0</v>
      </c>
    </row>
    <row r="70" spans="2:18">
      <c r="B70" s="187">
        <v>15</v>
      </c>
      <c r="C70" s="188" t="s">
        <v>132</v>
      </c>
      <c r="D70" s="231">
        <v>62750002890.465805</v>
      </c>
      <c r="E70" s="231">
        <v>60967795207.797905</v>
      </c>
      <c r="F70" s="232">
        <v>1782207682.6678998</v>
      </c>
      <c r="G70" s="232">
        <v>487792702.449</v>
      </c>
      <c r="H70" s="231">
        <v>3161708.51</v>
      </c>
      <c r="I70" s="232">
        <v>476226311.25580001</v>
      </c>
      <c r="J70" s="231">
        <v>84266263.174400002</v>
      </c>
      <c r="K70" s="232">
        <v>37577580.599399999</v>
      </c>
      <c r="L70" s="232">
        <v>46464666.249499999</v>
      </c>
      <c r="M70" s="231">
        <v>82322945.613399997</v>
      </c>
      <c r="N70" s="232">
        <v>90000</v>
      </c>
      <c r="O70" s="232">
        <v>82232945.613399997</v>
      </c>
      <c r="P70" s="235"/>
      <c r="Q70" s="231">
        <v>19566653368</v>
      </c>
      <c r="R70" s="232">
        <v>202041369</v>
      </c>
    </row>
    <row r="71" spans="2:18">
      <c r="B71" s="193">
        <v>16</v>
      </c>
      <c r="C71" s="194" t="s">
        <v>329</v>
      </c>
      <c r="D71" s="233">
        <v>0</v>
      </c>
      <c r="E71" s="233">
        <v>0</v>
      </c>
      <c r="F71" s="234">
        <v>0</v>
      </c>
      <c r="G71" s="234">
        <v>0</v>
      </c>
      <c r="H71" s="233">
        <v>0</v>
      </c>
      <c r="I71" s="234">
        <v>0</v>
      </c>
      <c r="J71" s="233">
        <v>0</v>
      </c>
      <c r="K71" s="234">
        <v>0</v>
      </c>
      <c r="L71" s="234">
        <v>0</v>
      </c>
      <c r="M71" s="233">
        <v>0</v>
      </c>
      <c r="N71" s="234">
        <v>0</v>
      </c>
      <c r="O71" s="234">
        <v>0</v>
      </c>
      <c r="P71" s="236"/>
      <c r="Q71" s="233">
        <v>0</v>
      </c>
      <c r="R71" s="234">
        <v>0</v>
      </c>
    </row>
    <row r="72" spans="2:18">
      <c r="B72" s="193">
        <v>17</v>
      </c>
      <c r="C72" s="194" t="s">
        <v>330</v>
      </c>
      <c r="D72" s="233">
        <v>140650322.67499998</v>
      </c>
      <c r="E72" s="233">
        <v>139437338.255</v>
      </c>
      <c r="F72" s="234">
        <v>1212984.42</v>
      </c>
      <c r="G72" s="234">
        <v>59561.599999999999</v>
      </c>
      <c r="H72" s="233">
        <v>0</v>
      </c>
      <c r="I72" s="234">
        <v>59561.599999999999</v>
      </c>
      <c r="J72" s="233">
        <v>38443.892999999996</v>
      </c>
      <c r="K72" s="234">
        <v>18154.003000000001</v>
      </c>
      <c r="L72" s="234">
        <v>20289.89</v>
      </c>
      <c r="M72" s="233">
        <v>0</v>
      </c>
      <c r="N72" s="234">
        <v>0</v>
      </c>
      <c r="O72" s="234">
        <v>0</v>
      </c>
      <c r="P72" s="236"/>
      <c r="Q72" s="233">
        <v>13315557</v>
      </c>
      <c r="R72" s="234">
        <v>29048</v>
      </c>
    </row>
    <row r="73" spans="2:18">
      <c r="B73" s="193">
        <v>18</v>
      </c>
      <c r="C73" s="194" t="s">
        <v>97</v>
      </c>
      <c r="D73" s="233">
        <v>0</v>
      </c>
      <c r="E73" s="233">
        <v>0</v>
      </c>
      <c r="F73" s="234">
        <v>0</v>
      </c>
      <c r="G73" s="234">
        <v>0</v>
      </c>
      <c r="H73" s="233">
        <v>0</v>
      </c>
      <c r="I73" s="234">
        <v>0</v>
      </c>
      <c r="J73" s="233">
        <v>0</v>
      </c>
      <c r="K73" s="234">
        <v>0</v>
      </c>
      <c r="L73" s="234">
        <v>0</v>
      </c>
      <c r="M73" s="233">
        <v>0</v>
      </c>
      <c r="N73" s="234">
        <v>0</v>
      </c>
      <c r="O73" s="234">
        <v>0</v>
      </c>
      <c r="P73" s="236"/>
      <c r="Q73" s="233">
        <v>0</v>
      </c>
      <c r="R73" s="234">
        <v>0</v>
      </c>
    </row>
    <row r="74" spans="2:18">
      <c r="B74" s="193">
        <v>19</v>
      </c>
      <c r="C74" s="194" t="s">
        <v>331</v>
      </c>
      <c r="D74" s="233">
        <v>5337697946.8326006</v>
      </c>
      <c r="E74" s="233">
        <v>5270285302.2307005</v>
      </c>
      <c r="F74" s="234">
        <v>67412644.601899996</v>
      </c>
      <c r="G74" s="234">
        <v>3017160.1100000003</v>
      </c>
      <c r="H74" s="233">
        <v>0</v>
      </c>
      <c r="I74" s="234">
        <v>2765227.3550000004</v>
      </c>
      <c r="J74" s="233">
        <v>4044056.3665999998</v>
      </c>
      <c r="K74" s="234">
        <v>2919455.2966</v>
      </c>
      <c r="L74" s="234">
        <v>1124601.07</v>
      </c>
      <c r="M74" s="233">
        <v>24962.6024</v>
      </c>
      <c r="N74" s="234">
        <v>0</v>
      </c>
      <c r="O74" s="234">
        <v>24962.6024</v>
      </c>
      <c r="P74" s="236"/>
      <c r="Q74" s="233">
        <v>1694970122</v>
      </c>
      <c r="R74" s="234">
        <v>2090168</v>
      </c>
    </row>
    <row r="75" spans="2:18">
      <c r="B75" s="193">
        <v>20</v>
      </c>
      <c r="C75" s="194" t="s">
        <v>332</v>
      </c>
      <c r="D75" s="233">
        <v>37890125225.696098</v>
      </c>
      <c r="E75" s="233">
        <v>36551735947.060898</v>
      </c>
      <c r="F75" s="234">
        <v>1338389278.6352</v>
      </c>
      <c r="G75" s="234">
        <v>441060754.72619998</v>
      </c>
      <c r="H75" s="233">
        <v>2919294.27</v>
      </c>
      <c r="I75" s="234">
        <v>431814135.40799999</v>
      </c>
      <c r="J75" s="233">
        <v>59675272.178300008</v>
      </c>
      <c r="K75" s="234">
        <v>30251736.8957</v>
      </c>
      <c r="L75" s="234">
        <v>29260829.374299996</v>
      </c>
      <c r="M75" s="233">
        <v>64390087.292499997</v>
      </c>
      <c r="N75" s="234">
        <v>90000</v>
      </c>
      <c r="O75" s="234">
        <v>64300087.292499997</v>
      </c>
      <c r="P75" s="236"/>
      <c r="Q75" s="233">
        <v>8823148178</v>
      </c>
      <c r="R75" s="234">
        <v>169461859</v>
      </c>
    </row>
    <row r="76" spans="2:18">
      <c r="B76" s="193">
        <v>21</v>
      </c>
      <c r="C76" s="194" t="s">
        <v>333</v>
      </c>
      <c r="D76" s="233">
        <v>19381529395.2621</v>
      </c>
      <c r="E76" s="233">
        <v>19006336620.251301</v>
      </c>
      <c r="F76" s="234">
        <v>375192775.0108</v>
      </c>
      <c r="G76" s="234">
        <v>43655226.012800001</v>
      </c>
      <c r="H76" s="233">
        <v>242414.24</v>
      </c>
      <c r="I76" s="234">
        <v>41587386.892800003</v>
      </c>
      <c r="J76" s="233">
        <v>20508490.736499999</v>
      </c>
      <c r="K76" s="234">
        <v>4388234.404099999</v>
      </c>
      <c r="L76" s="234">
        <v>16058945.915199999</v>
      </c>
      <c r="M76" s="233">
        <v>17907895.718499999</v>
      </c>
      <c r="N76" s="234">
        <v>0</v>
      </c>
      <c r="O76" s="234">
        <v>17907895.718499999</v>
      </c>
      <c r="P76" s="236"/>
      <c r="Q76" s="233">
        <v>9035219511</v>
      </c>
      <c r="R76" s="234">
        <v>30460294</v>
      </c>
    </row>
    <row r="77" spans="2:18">
      <c r="B77" s="187">
        <v>22</v>
      </c>
      <c r="C77" s="188" t="s">
        <v>27</v>
      </c>
      <c r="D77" s="231">
        <v>156392828830.00702</v>
      </c>
      <c r="E77" s="231">
        <v>150733395272.66702</v>
      </c>
      <c r="F77" s="232">
        <v>5659433557.3400021</v>
      </c>
      <c r="G77" s="232">
        <v>2744308835.0418</v>
      </c>
      <c r="H77" s="231">
        <v>42835667.689999998</v>
      </c>
      <c r="I77" s="232">
        <v>2693063299.8276005</v>
      </c>
      <c r="J77" s="231">
        <v>891322976.42590058</v>
      </c>
      <c r="K77" s="232">
        <v>215149376.28509998</v>
      </c>
      <c r="L77" s="232">
        <v>675895895.12780011</v>
      </c>
      <c r="M77" s="231">
        <v>1291521938.6987998</v>
      </c>
      <c r="N77" s="232">
        <v>12824109.000200002</v>
      </c>
      <c r="O77" s="232">
        <v>1278697829.6985998</v>
      </c>
      <c r="P77" s="232">
        <v>0</v>
      </c>
      <c r="Q77" s="231">
        <v>38872455264</v>
      </c>
      <c r="R77" s="232">
        <v>701215629</v>
      </c>
    </row>
    <row r="82" spans="2:6">
      <c r="B82" s="261" t="s">
        <v>320</v>
      </c>
      <c r="C82" s="262"/>
      <c r="D82" s="262"/>
      <c r="E82" s="265" t="s">
        <v>357</v>
      </c>
      <c r="F82" s="266"/>
    </row>
    <row r="83" spans="2:6">
      <c r="B83" s="263"/>
      <c r="C83" s="264"/>
      <c r="D83" s="264"/>
      <c r="E83" s="267"/>
      <c r="F83" s="268"/>
    </row>
    <row r="84" spans="2:6" ht="25.5">
      <c r="B84" s="263"/>
      <c r="C84" s="264"/>
      <c r="D84" s="264"/>
      <c r="E84" s="186" t="s">
        <v>358</v>
      </c>
      <c r="F84" s="237" t="s">
        <v>359</v>
      </c>
    </row>
    <row r="85" spans="2:6">
      <c r="B85" s="238">
        <v>1</v>
      </c>
      <c r="C85" s="239" t="s">
        <v>360</v>
      </c>
      <c r="D85" s="240"/>
      <c r="E85" s="241">
        <v>0</v>
      </c>
      <c r="F85" s="242">
        <v>0</v>
      </c>
    </row>
    <row r="86" spans="2:6">
      <c r="B86" s="193">
        <v>2</v>
      </c>
      <c r="C86" s="243" t="s">
        <v>361</v>
      </c>
      <c r="D86" s="244"/>
      <c r="E86" s="245">
        <v>0</v>
      </c>
      <c r="F86" s="246">
        <v>0</v>
      </c>
    </row>
    <row r="87" spans="2:6">
      <c r="B87" s="193">
        <v>3</v>
      </c>
      <c r="C87" s="243" t="s">
        <v>362</v>
      </c>
      <c r="D87" s="244"/>
      <c r="E87" s="245">
        <v>0</v>
      </c>
      <c r="F87" s="246">
        <v>0</v>
      </c>
    </row>
    <row r="88" spans="2:6">
      <c r="B88" s="193">
        <v>4</v>
      </c>
      <c r="C88" s="243" t="s">
        <v>363</v>
      </c>
      <c r="D88" s="244"/>
      <c r="E88" s="245">
        <v>0</v>
      </c>
      <c r="F88" s="246">
        <v>0</v>
      </c>
    </row>
    <row r="89" spans="2:6">
      <c r="B89" s="193">
        <v>5</v>
      </c>
      <c r="C89" s="243" t="s">
        <v>364</v>
      </c>
      <c r="D89" s="244"/>
      <c r="E89" s="245">
        <v>0</v>
      </c>
      <c r="F89" s="246">
        <v>0</v>
      </c>
    </row>
    <row r="90" spans="2:6">
      <c r="B90" s="193">
        <v>6</v>
      </c>
      <c r="C90" s="247" t="s">
        <v>365</v>
      </c>
      <c r="D90" s="244"/>
      <c r="E90" s="245">
        <v>0</v>
      </c>
      <c r="F90" s="246">
        <v>0</v>
      </c>
    </row>
    <row r="91" spans="2:6">
      <c r="B91" s="193">
        <v>7</v>
      </c>
      <c r="C91" s="243" t="s">
        <v>228</v>
      </c>
      <c r="D91" s="244"/>
      <c r="E91" s="245">
        <v>0</v>
      </c>
      <c r="F91" s="246">
        <v>0</v>
      </c>
    </row>
    <row r="92" spans="2:6">
      <c r="B92" s="187">
        <v>8</v>
      </c>
      <c r="C92" s="248" t="s">
        <v>27</v>
      </c>
      <c r="D92" s="249"/>
      <c r="E92" s="250">
        <v>0</v>
      </c>
      <c r="F92" s="251">
        <v>0</v>
      </c>
    </row>
  </sheetData>
  <mergeCells count="39">
    <mergeCell ref="B2:J2"/>
    <mergeCell ref="B5:C7"/>
    <mergeCell ref="D5:G5"/>
    <mergeCell ref="H5:I5"/>
    <mergeCell ref="J5:K5"/>
    <mergeCell ref="D6:D7"/>
    <mergeCell ref="E6:E7"/>
    <mergeCell ref="F6:G6"/>
    <mergeCell ref="H6:H7"/>
    <mergeCell ref="I6:I7"/>
    <mergeCell ref="J6:J7"/>
    <mergeCell ref="K6:K7"/>
    <mergeCell ref="D22:O22"/>
    <mergeCell ref="E23:F23"/>
    <mergeCell ref="H23:O23"/>
    <mergeCell ref="E24:E26"/>
    <mergeCell ref="F24:F26"/>
    <mergeCell ref="H24:H26"/>
    <mergeCell ref="I24:I26"/>
    <mergeCell ref="J24:J26"/>
    <mergeCell ref="K24:K26"/>
    <mergeCell ref="L24:L26"/>
    <mergeCell ref="M24:M26"/>
    <mergeCell ref="N24:N26"/>
    <mergeCell ref="O24:O26"/>
    <mergeCell ref="P53:P55"/>
    <mergeCell ref="Q53:R53"/>
    <mergeCell ref="E54:F54"/>
    <mergeCell ref="H54:I54"/>
    <mergeCell ref="K54:L54"/>
    <mergeCell ref="N54:O54"/>
    <mergeCell ref="Q54:Q55"/>
    <mergeCell ref="R54:R55"/>
    <mergeCell ref="B82:D84"/>
    <mergeCell ref="E82:F83"/>
    <mergeCell ref="B26:C26"/>
    <mergeCell ref="D53:I53"/>
    <mergeCell ref="J53:O53"/>
    <mergeCell ref="B55:C5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workbookViewId="0">
      <selection activeCell="L16" sqref="L16"/>
    </sheetView>
  </sheetViews>
  <sheetFormatPr defaultRowHeight="12.75"/>
  <cols>
    <col min="1" max="1" width="3.7109375" style="25" customWidth="1"/>
    <col min="2" max="2" width="7" style="25" customWidth="1"/>
    <col min="3" max="3" width="72.28515625" style="25" bestFit="1" customWidth="1"/>
    <col min="4" max="4" width="14.85546875" style="25" customWidth="1"/>
    <col min="5" max="5" width="14.28515625" style="25" customWidth="1"/>
    <col min="6" max="16384" width="9.140625" style="25"/>
  </cols>
  <sheetData>
    <row r="1" spans="2:10" ht="21" customHeight="1"/>
    <row r="2" spans="2:10" ht="48" customHeight="1">
      <c r="B2" s="252" t="s">
        <v>139</v>
      </c>
      <c r="C2" s="252"/>
      <c r="D2" s="252"/>
      <c r="E2" s="252"/>
      <c r="F2" s="252"/>
      <c r="G2" s="252"/>
      <c r="H2" s="252"/>
      <c r="I2" s="252"/>
      <c r="J2" s="252"/>
    </row>
    <row r="3" spans="2:10" ht="48" customHeight="1">
      <c r="B3" s="19" t="s">
        <v>320</v>
      </c>
      <c r="C3" s="14"/>
      <c r="D3" s="35" t="s">
        <v>140</v>
      </c>
      <c r="E3" s="35" t="s">
        <v>141</v>
      </c>
    </row>
    <row r="4" spans="2:10" s="80" customFormat="1">
      <c r="B4" s="82">
        <v>1</v>
      </c>
      <c r="C4" s="92" t="s">
        <v>143</v>
      </c>
      <c r="D4" s="81">
        <v>2061</v>
      </c>
      <c r="E4" s="81"/>
    </row>
    <row r="5" spans="2:10">
      <c r="B5" s="83">
        <v>2</v>
      </c>
      <c r="C5" s="33" t="s">
        <v>144</v>
      </c>
      <c r="D5" s="57">
        <v>950</v>
      </c>
      <c r="E5" s="57"/>
    </row>
    <row r="6" spans="2:10">
      <c r="B6" s="83">
        <v>3</v>
      </c>
      <c r="C6" s="33" t="s">
        <v>145</v>
      </c>
      <c r="D6" s="57">
        <v>856</v>
      </c>
      <c r="E6" s="57"/>
    </row>
    <row r="7" spans="2:10">
      <c r="B7" s="83">
        <v>4</v>
      </c>
      <c r="C7" s="33" t="s">
        <v>146</v>
      </c>
      <c r="D7" s="57"/>
      <c r="E7" s="57"/>
    </row>
    <row r="8" spans="2:10">
      <c r="B8" s="83">
        <v>5</v>
      </c>
      <c r="C8" s="33" t="s">
        <v>147</v>
      </c>
      <c r="D8" s="57"/>
      <c r="E8" s="57"/>
    </row>
    <row r="9" spans="2:10">
      <c r="B9" s="83">
        <v>6</v>
      </c>
      <c r="C9" s="33" t="s">
        <v>148</v>
      </c>
      <c r="D9" s="57"/>
      <c r="E9" s="57"/>
    </row>
    <row r="10" spans="2:10">
      <c r="B10" s="83">
        <v>7</v>
      </c>
      <c r="C10" s="33" t="s">
        <v>293</v>
      </c>
      <c r="D10" s="57"/>
      <c r="E10" s="57"/>
    </row>
    <row r="11" spans="2:10">
      <c r="B11" s="83">
        <v>8</v>
      </c>
      <c r="C11" s="33" t="s">
        <v>149</v>
      </c>
      <c r="D11" s="57">
        <v>-139</v>
      </c>
      <c r="E11" s="57"/>
    </row>
    <row r="12" spans="2:10" s="80" customFormat="1">
      <c r="B12" s="105">
        <v>9</v>
      </c>
      <c r="C12" s="106" t="s">
        <v>142</v>
      </c>
      <c r="D12" s="107">
        <f>+D4+D5-D6-D7+D8+D9+D10+D11</f>
        <v>2016</v>
      </c>
      <c r="E12" s="107">
        <f>+E4+E5-E6-E7+E8+E9+E10+E11</f>
        <v>0</v>
      </c>
    </row>
    <row r="13" spans="2:10">
      <c r="B13" s="83">
        <v>10</v>
      </c>
      <c r="C13" s="33" t="s">
        <v>150</v>
      </c>
      <c r="D13" s="57">
        <v>49</v>
      </c>
      <c r="E13" s="57"/>
    </row>
    <row r="14" spans="2:10" ht="13.5" thickBot="1">
      <c r="B14" s="85">
        <v>11</v>
      </c>
      <c r="C14" s="94" t="s">
        <v>151</v>
      </c>
      <c r="D14" s="84">
        <v>35</v>
      </c>
      <c r="E14" s="84"/>
    </row>
  </sheetData>
  <mergeCells count="1">
    <mergeCell ref="B2:J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workbookViewId="0">
      <selection activeCell="C17" sqref="C17"/>
    </sheetView>
  </sheetViews>
  <sheetFormatPr defaultRowHeight="12.75"/>
  <cols>
    <col min="1" max="1" width="3.7109375" style="25" customWidth="1"/>
    <col min="2" max="2" width="6.140625" style="25" customWidth="1"/>
    <col min="3" max="3" width="75.7109375" style="25" customWidth="1"/>
    <col min="4" max="4" width="19.5703125" style="25" customWidth="1"/>
    <col min="5" max="5" width="7.140625" style="25" customWidth="1"/>
    <col min="6" max="16384" width="9.140625" style="25"/>
  </cols>
  <sheetData>
    <row r="1" spans="2:9" ht="21" customHeight="1"/>
    <row r="2" spans="2:9" ht="48" customHeight="1">
      <c r="B2" s="252" t="s">
        <v>153</v>
      </c>
      <c r="C2" s="252"/>
      <c r="D2" s="252"/>
      <c r="E2" s="252"/>
      <c r="F2" s="252"/>
      <c r="G2" s="252"/>
      <c r="H2" s="252"/>
      <c r="I2" s="252"/>
    </row>
    <row r="3" spans="2:9" ht="37.5" customHeight="1">
      <c r="B3" s="19" t="s">
        <v>320</v>
      </c>
      <c r="C3" s="14"/>
      <c r="D3" s="35" t="s">
        <v>158</v>
      </c>
    </row>
    <row r="4" spans="2:9" s="80" customFormat="1">
      <c r="B4" s="82">
        <v>1</v>
      </c>
      <c r="C4" s="89" t="s">
        <v>143</v>
      </c>
      <c r="D4" s="81">
        <v>1447</v>
      </c>
      <c r="E4" s="141"/>
      <c r="F4" s="141"/>
      <c r="G4" s="141"/>
      <c r="H4" s="141"/>
    </row>
    <row r="5" spans="2:9">
      <c r="B5" s="83">
        <v>2</v>
      </c>
      <c r="C5" s="90" t="s">
        <v>154</v>
      </c>
      <c r="D5" s="57">
        <v>120</v>
      </c>
      <c r="E5" s="56"/>
      <c r="F5" s="56"/>
      <c r="G5" s="56"/>
      <c r="H5" s="56"/>
    </row>
    <row r="6" spans="2:9">
      <c r="B6" s="83">
        <v>3</v>
      </c>
      <c r="C6" s="90" t="s">
        <v>155</v>
      </c>
      <c r="D6" s="57">
        <v>118</v>
      </c>
      <c r="E6" s="56"/>
      <c r="F6" s="56"/>
      <c r="G6" s="56"/>
      <c r="H6" s="56"/>
    </row>
    <row r="7" spans="2:9">
      <c r="B7" s="83">
        <v>4</v>
      </c>
      <c r="C7" s="90" t="s">
        <v>156</v>
      </c>
      <c r="D7" s="57">
        <v>-174</v>
      </c>
      <c r="E7" s="56"/>
      <c r="F7" s="56"/>
      <c r="G7" s="56"/>
      <c r="H7" s="56"/>
    </row>
    <row r="8" spans="2:9">
      <c r="B8" s="83">
        <v>5</v>
      </c>
      <c r="C8" s="90" t="s">
        <v>157</v>
      </c>
      <c r="D8" s="57">
        <v>-117</v>
      </c>
      <c r="E8" s="56"/>
      <c r="F8" s="56"/>
      <c r="G8" s="56"/>
      <c r="H8" s="56"/>
    </row>
    <row r="9" spans="2:9" s="80" customFormat="1" ht="13.5" thickBot="1">
      <c r="B9" s="138">
        <v>6</v>
      </c>
      <c r="C9" s="91" t="s">
        <v>142</v>
      </c>
      <c r="D9" s="59">
        <f>+D4+D5-D6+D7+D8</f>
        <v>1158</v>
      </c>
      <c r="E9" s="141"/>
      <c r="F9" s="141"/>
      <c r="G9" s="141"/>
      <c r="H9" s="141"/>
    </row>
    <row r="10" spans="2:9">
      <c r="B10" s="56"/>
      <c r="C10" s="56"/>
      <c r="D10" s="56"/>
      <c r="E10" s="56"/>
      <c r="F10" s="56"/>
      <c r="G10" s="56"/>
      <c r="H10" s="56"/>
    </row>
    <row r="11" spans="2:9">
      <c r="B11" s="56"/>
      <c r="C11" s="56"/>
      <c r="D11" s="56"/>
      <c r="E11" s="56"/>
      <c r="F11" s="56"/>
      <c r="G11" s="56"/>
      <c r="H11" s="56"/>
    </row>
    <row r="16" spans="2:9">
      <c r="C16" s="25" t="s">
        <v>24</v>
      </c>
    </row>
  </sheetData>
  <mergeCells count="1">
    <mergeCell ref="B2:I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BDFA779-A07D-4749-8C8E-7FAB1E47AC2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22</vt:i4>
      </vt:variant>
    </vt:vector>
  </HeadingPairs>
  <TitlesOfParts>
    <vt:vector size="22" baseType="lpstr">
      <vt:lpstr>Index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</vt:vector>
  </TitlesOfParts>
  <Company>Bankdata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gunda</dc:creator>
  <cp:lastModifiedBy>gunda</cp:lastModifiedBy>
  <cp:lastPrinted>2018-02-27T08:37:08Z</cp:lastPrinted>
  <dcterms:created xsi:type="dcterms:W3CDTF">2018-02-08T09:24:03Z</dcterms:created>
  <dcterms:modified xsi:type="dcterms:W3CDTF">2020-08-26T12:25:08Z</dcterms:modified>
</cp:coreProperties>
</file>