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enne_projektmappe"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22\Til offentliggørelse\"/>
    </mc:Choice>
  </mc:AlternateContent>
  <xr:revisionPtr revIDLastSave="0" documentId="13_ncr:1_{3AAC7E58-4C9A-4841-ADDC-C997A1391D85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Index" sheetId="2" r:id="rId1"/>
    <sheet name="EU OV1" sheetId="49" r:id="rId2"/>
    <sheet name="EU KM1" sheetId="50" r:id="rId3"/>
    <sheet name="EU LIQ1" sheetId="68" r:id="rId4"/>
    <sheet name="EU LIQB" sheetId="71" r:id="rId5"/>
    <sheet name="EU CR8" sheetId="2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9" l="1"/>
  <c r="F31" i="49" l="1"/>
  <c r="F29" i="49"/>
  <c r="F27" i="49" s="1"/>
  <c r="F24" i="49"/>
  <c r="F23" i="49" s="1"/>
  <c r="F12" i="49"/>
  <c r="F11" i="49" s="1"/>
  <c r="F10" i="49"/>
  <c r="F7" i="49"/>
  <c r="F6" i="49"/>
  <c r="F5" i="49" l="1"/>
  <c r="F32" i="49" s="1"/>
</calcChain>
</file>

<file path=xl/sharedStrings.xml><?xml version="1.0" encoding="utf-8"?>
<sst xmlns="http://schemas.openxmlformats.org/spreadsheetml/2006/main" count="238" uniqueCount="213">
  <si>
    <t>Sydbank Group</t>
  </si>
  <si>
    <t>References on Pillar 3 disclosures</t>
  </si>
  <si>
    <t>Additional Pillar 3</t>
  </si>
  <si>
    <t>disclosure</t>
  </si>
  <si>
    <t xml:space="preserve"> </t>
  </si>
  <si>
    <t>Total</t>
  </si>
  <si>
    <t>Credit risk (excluding CCR)</t>
  </si>
  <si>
    <t>Settlement risk</t>
  </si>
  <si>
    <t>Large exposures</t>
  </si>
  <si>
    <t>Operational risk</t>
  </si>
  <si>
    <t>Of which the standardised approach</t>
  </si>
  <si>
    <t>Of which internal model method (IMM)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</si>
  <si>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</si>
  <si>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</si>
  <si>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</si>
  <si>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</si>
  <si>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</si>
  <si>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EU CR8 - RWA flow statements of credit risk exposures under the IRB approach</t>
  </si>
  <si>
    <t>Number of data points used in the calculation of averages</t>
  </si>
  <si>
    <t>HIGH-QUALITY LIQUID ASSETS</t>
  </si>
  <si>
    <t>1</t>
  </si>
  <si>
    <t>Total high-quality liquid assets (HQLA)</t>
  </si>
  <si>
    <t>CASH - OUTFLOWS</t>
  </si>
  <si>
    <t>2</t>
  </si>
  <si>
    <t>Retail deposits and deposits from small business customers, of which:</t>
  </si>
  <si>
    <t>3</t>
  </si>
  <si>
    <t xml:space="preserve">     Stable deposits</t>
  </si>
  <si>
    <t>4</t>
  </si>
  <si>
    <t xml:space="preserve">     Less stable deposits</t>
  </si>
  <si>
    <t>5</t>
  </si>
  <si>
    <t>Unsecured wholesale funding</t>
  </si>
  <si>
    <t>6</t>
  </si>
  <si>
    <t xml:space="preserve">     Operational deposits (all counterparties) and deposits in networks of cooperative banks</t>
  </si>
  <si>
    <t>7</t>
  </si>
  <si>
    <t xml:space="preserve">     Non-operational deposits (all counterparties)</t>
  </si>
  <si>
    <t>8</t>
  </si>
  <si>
    <t xml:space="preserve">     Unsecured debt</t>
  </si>
  <si>
    <t>9</t>
  </si>
  <si>
    <t>Secured wholesale funding</t>
  </si>
  <si>
    <t>10</t>
  </si>
  <si>
    <t>Additional requirements</t>
  </si>
  <si>
    <t>11</t>
  </si>
  <si>
    <t xml:space="preserve">     Outflows related to derivative exposures and other collateral requirements</t>
  </si>
  <si>
    <t>12</t>
  </si>
  <si>
    <t xml:space="preserve">     Outflows  related to loss of funding on debt products</t>
  </si>
  <si>
    <t>13</t>
  </si>
  <si>
    <t xml:space="preserve">     Credit and liquidity facilities</t>
  </si>
  <si>
    <t>14</t>
  </si>
  <si>
    <t>Other contractual funding obligations</t>
  </si>
  <si>
    <t>15</t>
  </si>
  <si>
    <t>Other contingent funding obligations</t>
  </si>
  <si>
    <t>16</t>
  </si>
  <si>
    <t>TOTAL CASH OUTFLOWS</t>
  </si>
  <si>
    <t>CASH - INFLOWS</t>
  </si>
  <si>
    <t>17</t>
  </si>
  <si>
    <t>Secured lending (e.g. reverse repos)</t>
  </si>
  <si>
    <t>18</t>
  </si>
  <si>
    <t>Inflows from fully performing exposures</t>
  </si>
  <si>
    <t>19</t>
  </si>
  <si>
    <t>Other cash inflows</t>
  </si>
  <si>
    <t>20</t>
  </si>
  <si>
    <t>TOTAL CASH INFLOWS</t>
  </si>
  <si>
    <t>EU-20a</t>
  </si>
  <si>
    <t>Fully exempt inflows</t>
  </si>
  <si>
    <t>EU-20b</t>
  </si>
  <si>
    <t>Inflows subject to 90% cap</t>
  </si>
  <si>
    <t>EU-20c</t>
  </si>
  <si>
    <t>Inflows subject to 75% cap</t>
  </si>
  <si>
    <t>21</t>
  </si>
  <si>
    <t>LIQUIDITY BUFFER</t>
  </si>
  <si>
    <t>22</t>
  </si>
  <si>
    <t>TOTAL NET CASH OUTFLOWS</t>
  </si>
  <si>
    <t>23</t>
  </si>
  <si>
    <t>LIQUIDITY COVERAGE RATIO (%)</t>
  </si>
  <si>
    <t>Leverage ratio</t>
  </si>
  <si>
    <t>Quarter ending</t>
  </si>
  <si>
    <t>Consolidated  DKK millions</t>
  </si>
  <si>
    <t>Total risk exposure amount</t>
  </si>
  <si>
    <t>EU OV1 – Overview of total risk exposure amounts</t>
  </si>
  <si>
    <t>EU OV1</t>
  </si>
  <si>
    <t>EU OV1 - Overview of total risk exposure amounts</t>
  </si>
  <si>
    <t>Total risk exposure amounts (TREA)</t>
  </si>
  <si>
    <t>Total own funds requirements</t>
  </si>
  <si>
    <t>30 June 2021</t>
  </si>
  <si>
    <t>31 March 2021</t>
  </si>
  <si>
    <t>Of which the foundation IRB (F-IRB) approach</t>
  </si>
  <si>
    <t>Of which the advanced IRB (A-IRB) approach</t>
  </si>
  <si>
    <t>Of whick slotting approach</t>
  </si>
  <si>
    <t>Of which equities under the simple riskweighted approach</t>
  </si>
  <si>
    <t>EU 4a</t>
  </si>
  <si>
    <t>Counterparty credit risk - CCR</t>
  </si>
  <si>
    <t>Of whick exposures to a CCP</t>
  </si>
  <si>
    <t>Of which credit value adjustment (CVA)</t>
  </si>
  <si>
    <t>Of which other CCR</t>
  </si>
  <si>
    <t>EU 8a</t>
  </si>
  <si>
    <t>EU 8b</t>
  </si>
  <si>
    <t>EU 19a</t>
  </si>
  <si>
    <t>Securitisation exposures in the non-trading book (after the cap)</t>
  </si>
  <si>
    <t>Of which SEC-IRBA approach</t>
  </si>
  <si>
    <t>Of which SEC-ERBA (including IAA)</t>
  </si>
  <si>
    <t>Og which SEC_SA approach</t>
  </si>
  <si>
    <t>Of which 1250% / deduction</t>
  </si>
  <si>
    <t>Position, foreign exchange and commodities risiks (Market risk)</t>
  </si>
  <si>
    <t>EU 22a</t>
  </si>
  <si>
    <t>EU 23a</t>
  </si>
  <si>
    <t>EU 23b</t>
  </si>
  <si>
    <t>EU 23c</t>
  </si>
  <si>
    <t>EU KM1 - Key metrics template</t>
  </si>
  <si>
    <t>EU KM1 – Key metrics template</t>
  </si>
  <si>
    <t>EU KM1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</si>
  <si>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</si>
  <si>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</si>
  <si>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</si>
  <si>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</si>
  <si>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</si>
  <si>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Capital ratios (as a percentage of risk-weighted exposure amount)</t>
  </si>
  <si>
    <t>Common Equity Tier 1 ratio (%)</t>
  </si>
  <si>
    <t>Tier 1 ratio (%)</t>
  </si>
  <si>
    <t>Total capital ratio (%)</t>
  </si>
  <si>
    <t>Additional own funds requirements to address risks other than the risk of excessive leverage (as a percentage of risk-weighted exposure amount)</t>
  </si>
  <si>
    <t xml:space="preserve">Additional own funds requirements to address risks other than the risk of excessive leverage (%) </t>
  </si>
  <si>
    <t xml:space="preserve">     of which: to be made up of CET1 capital (percentage points)</t>
  </si>
  <si>
    <t xml:space="preserve">     of which: to be made up of Tier 1 capital (percentage points)</t>
  </si>
  <si>
    <t>Total SREP own funds requirements (%)</t>
  </si>
  <si>
    <t>Combined buffer and overall capital requirement (as a percentage of risk-weighted exposure amount)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</si>
  <si>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</si>
  <si>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</si>
  <si>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</si>
  <si>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Systemic risk buffer (%)</t>
  </si>
  <si>
    <t>Global Systemically Important Institution buffer (%)</t>
  </si>
  <si>
    <t>Other Systemically Important Institution buffer (%)</t>
  </si>
  <si>
    <t>Combined buffer requirement (%)</t>
  </si>
  <si>
    <t>Overall capital requirements (%)</t>
  </si>
  <si>
    <t>CET1 available after meeting the total SREP own funds requirements (%)</t>
  </si>
  <si>
    <t>Total exposure measure</t>
  </si>
  <si>
    <t>Leverage ratio (%)</t>
  </si>
  <si>
    <t>Additional own funds requirements to address the risk of excessive leverage (as a percentage of total exposure measure)</t>
  </si>
  <si>
    <t xml:space="preserve">Additional own funds requirements to address the risk of excessive leverage (%) </t>
  </si>
  <si>
    <t>Total SREP leverage ratio requirements (%)</t>
  </si>
  <si>
    <t>Leverage ratio buffer and overall leverage ratio requirement (as a percentage of total exposure measure)</t>
  </si>
  <si>
    <t>Leverage ratio buffer requirement (%)</t>
  </si>
  <si>
    <t>Overall leverage ratio requirement (%)</t>
  </si>
  <si>
    <t>Liquidity Coverage Ratio</t>
  </si>
  <si>
    <t>Total high-quality liquid assets (HQLA) (Weighted value -average)</t>
  </si>
  <si>
    <t xml:space="preserve">Cash outflows - Total weighted value 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</si>
  <si>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</si>
  <si>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</si>
  <si>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</si>
  <si>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</si>
  <si>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</si>
  <si>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</si>
  <si>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</si>
  <si>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EU 7a</t>
  </si>
  <si>
    <t>EU 7b</t>
  </si>
  <si>
    <t>EU 7c</t>
  </si>
  <si>
    <t>EU 7d</t>
  </si>
  <si>
    <t>EU 9a</t>
  </si>
  <si>
    <t>EU 10a</t>
  </si>
  <si>
    <t>EU 11a</t>
  </si>
  <si>
    <t>EU 14a</t>
  </si>
  <si>
    <t>EU 14b</t>
  </si>
  <si>
    <t>EU 14c</t>
  </si>
  <si>
    <t>EU 14d</t>
  </si>
  <si>
    <t>EU 14e</t>
  </si>
  <si>
    <t>EU 16a</t>
  </si>
  <si>
    <t>EU 16b</t>
  </si>
  <si>
    <t>Annex I - Disclosure of key metrics and overview of risk-weighted exposure amounts</t>
  </si>
  <si>
    <t>Annex XIII - Disclosure of liquidity requirements</t>
  </si>
  <si>
    <t>EU LIQ1 - Quantitative information of LCR</t>
  </si>
  <si>
    <t>Annex XXI - Disclosure of the use of the IRB approach to credit risk</t>
  </si>
  <si>
    <t xml:space="preserve">EU CR8 –  RWEA flow statements of credit risk exposures under the IRB approach </t>
  </si>
  <si>
    <t>EU CR8</t>
  </si>
  <si>
    <t>Risk weighted exposure amount as at the end of the previous reporting period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</si>
  <si>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</si>
  <si>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</si>
  <si>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</si>
  <si>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</si>
  <si>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</si>
  <si>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</si>
  <si>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</si>
  <si>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Risk weighted exposure amount as at the end of the reporting period</t>
  </si>
  <si>
    <t>Risk weighted exposure amount</t>
  </si>
  <si>
    <t>Total unweighted value (average)</t>
  </si>
  <si>
    <t>Total weighted value (average)</t>
  </si>
  <si>
    <t>EU 19b</t>
  </si>
  <si>
    <t>(Difference between total weighted inflows and total weighted outflows arising from transactions in third countries where there are transfer restrictions or which are denominated in non-convertible currencies)</t>
  </si>
  <si>
    <t>(Excess inflows from a related specialised credit institution)</t>
  </si>
  <si>
    <t>EU LIQ1</t>
  </si>
  <si>
    <t>-</t>
  </si>
  <si>
    <t>30 September 2021</t>
  </si>
  <si>
    <t xml:space="preserve"> EU LIQB  on qualitative information on LCR, which complements template EU LIQ1.</t>
  </si>
  <si>
    <t>a</t>
  </si>
  <si>
    <t>Explanations on the main drivers of LCR results and the evolution of the contribution of inputs to the LCR’s calculation over time</t>
  </si>
  <si>
    <t>b</t>
  </si>
  <si>
    <t>Explanations on the changes in the LCR over time</t>
  </si>
  <si>
    <t>c</t>
  </si>
  <si>
    <t>Explanations on the actual concentration of funding sources</t>
  </si>
  <si>
    <t>The Group has a diversified funding base with the main funding source being retail deposits.</t>
  </si>
  <si>
    <t>d</t>
  </si>
  <si>
    <t>High-level description of the composition of the institution`s liquidity buffer.</t>
  </si>
  <si>
    <t>e</t>
  </si>
  <si>
    <t>Derivative exposures and potential collateral calls</t>
  </si>
  <si>
    <t>The impact of an adverse market scenario is calculated using the Historical Look Back Approach (HLBA).</t>
  </si>
  <si>
    <t>f</t>
  </si>
  <si>
    <t>Currency mismatch in the LCR</t>
  </si>
  <si>
    <t>Sydbank complies with the requirements set forth by the Danish FSA to have a minimum LCR of 100% for Euro.</t>
  </si>
  <si>
    <t>g</t>
  </si>
  <si>
    <t>Other items in the LCR calculation that are not captured in the LCR disclosure template but that the institution considers relevant for its liquidity profile</t>
  </si>
  <si>
    <t>EU LIQB</t>
  </si>
  <si>
    <t>EU LIQB -  Qualitative information on LCR, which complements template EU LIQ1</t>
  </si>
  <si>
    <t xml:space="preserve">At 31 March 2022 (DKK million) </t>
  </si>
  <si>
    <t>31 December 2021</t>
  </si>
  <si>
    <t>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</si>
</sst>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\ #,##0_ ;\ \-#,##0_ ;\ &quot;-&quot;??_ ;_ @_ "/>
    <numFmt numFmtId="167" formatCode="_(* #,##0.00_);_(* \(#,##0.00\);_(* &quot;-&quot;??_);_(@_)"/>
    <numFmt numFmtId="174" formatCode="0.0"/>
  </numFmts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2"/>
      <color theme="0"/>
      <name val="HelveticaNeueLT Pro 55 Roman"/>
      <family val="2"/>
    </font>
    <font>
      <u/>
      <sz val="10"/>
      <color theme="10"/>
      <name val="Arial"/>
      <family val="2"/>
    </font>
    <font>
      <sz val="14"/>
      <color theme="0"/>
      <name val="HelveticaNeueLT Pro 55 Roman"/>
      <family val="2"/>
    </font>
    <font>
      <sz val="9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b/>
      <sz val="10"/>
      <color theme="1"/>
      <name val="HelveticaNeueLT Pro 55 Roman"/>
      <family val="2"/>
    </font>
    <font>
      <sz val="9"/>
      <color rgb="FF000000"/>
      <name val="HelveticaNeueLT Pro 55 Roman"/>
      <family val="2"/>
    </font>
    <font>
      <sz val="14"/>
      <name val="HelveticaNeueLT Pro 55 Roman"/>
      <family val="2"/>
    </font>
    <font>
      <sz val="9"/>
      <color theme="1"/>
      <name val="HelveticaNeueLT Pro 55 Roman"/>
      <family val="2"/>
    </font>
    <font>
      <sz val="10"/>
      <name val="HelveticaNeueLT Pro 55 Roman"/>
      <family val="2"/>
    </font>
    <font>
      <b/>
      <sz val="9"/>
      <color theme="1"/>
      <name val="HelveticaNeueLT Pro 55 Roman"/>
      <family val="2"/>
    </font>
    <font>
      <i/>
      <sz val="9"/>
      <color theme="1"/>
      <name val="HelveticaNeueLT Pro 55 Roman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HelveticaNeueLT Pro 55 Roman"/>
      <family val="2"/>
    </font>
    <font>
      <b/>
      <i/>
      <sz val="9"/>
      <color theme="1"/>
      <name val="HelveticaNeueLT Pro 55 Roman"/>
      <family val="2"/>
    </font>
    <font>
      <b/>
      <sz val="9"/>
      <color theme="1"/>
      <name val="HelveticaNeueLT Pro 55 Roman"/>
      <family val="2"/>
    </font>
    <font>
      <sz val="10"/>
      <color theme="1"/>
      <name val="HelveticaNeueLT Pro 55 Roman"/>
      <family val="2"/>
    </font>
    <font>
      <b/>
      <sz val="9"/>
      <name val="HelveticaNeueLT Pro 55 Roman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name val="HelveticaNeueLT Pro 55 Roman"/>
      <family val="2"/>
    </font>
    <font>
      <sz val="14"/>
      <color theme="1"/>
      <name val="HelveticaNeueLT Pro 55 Roman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1" fillId="0" borderId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9" fillId="6" borderId="9" applyNumberFormat="0" applyFill="0" applyBorder="0" applyAlignment="0" applyProtection="0">
      <alignment horizontal="left"/>
    </xf>
    <xf numFmtId="0" fontId="3" fillId="0" borderId="0">
      <alignment vertical="center"/>
    </xf>
    <xf numFmtId="0" fontId="3" fillId="7" borderId="7" applyNumberFormat="0" applyFont="0" applyBorder="0">
      <alignment horizontal="center" vertical="center"/>
    </xf>
    <xf numFmtId="3" fontId="3" fillId="8" borderId="7" applyFont="0">
      <alignment horizontal="right" vertical="center"/>
      <protection locked="0"/>
    </xf>
    <xf numFmtId="0" fontId="3" fillId="0" borderId="0">
      <alignment vertical="center"/>
    </xf>
    <xf numFmtId="0" fontId="30" fillId="0" borderId="0" applyNumberFormat="0" applyFill="0" applyBorder="0" applyAlignment="0" applyProtection="0"/>
    <xf numFmtId="0" fontId="1" fillId="0" borderId="0"/>
  </cellStyleXfs>
  <cellXfs count="140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9" fillId="3" borderId="0" xfId="0" applyFont="1" applyFill="1"/>
    <xf numFmtId="0" fontId="7" fillId="2" borderId="0" xfId="0" applyFont="1" applyFill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/>
    </xf>
    <xf numFmtId="1" fontId="14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" fontId="14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/>
    <xf numFmtId="1" fontId="14" fillId="2" borderId="0" xfId="0" applyNumberFormat="1" applyFont="1" applyFill="1" applyBorder="1" applyAlignment="1">
      <alignment horizontal="left" vertical="top" wrapText="1"/>
    </xf>
    <xf numFmtId="1" fontId="14" fillId="2" borderId="4" xfId="0" applyNumberFormat="1" applyFont="1" applyFill="1" applyBorder="1" applyAlignment="1">
      <alignment horizontal="left" vertical="top" wrapText="1"/>
    </xf>
    <xf numFmtId="1" fontId="14" fillId="2" borderId="5" xfId="0" applyNumberFormat="1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1" fontId="14" fillId="2" borderId="6" xfId="0" applyNumberFormat="1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165" fontId="16" fillId="2" borderId="0" xfId="1" applyNumberFormat="1" applyFont="1" applyFill="1" applyBorder="1"/>
    <xf numFmtId="165" fontId="16" fillId="2" borderId="0" xfId="1" applyNumberFormat="1" applyFont="1" applyFill="1" applyBorder="1" applyAlignment="1">
      <alignment horizontal="right" vertical="top" wrapText="1"/>
    </xf>
    <xf numFmtId="0" fontId="16" fillId="2" borderId="0" xfId="0" applyFont="1" applyFill="1"/>
    <xf numFmtId="49" fontId="4" fillId="3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/>
    <xf numFmtId="165" fontId="18" fillId="2" borderId="0" xfId="1" applyNumberFormat="1" applyFont="1" applyFill="1" applyBorder="1"/>
    <xf numFmtId="0" fontId="1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20" fillId="2" borderId="0" xfId="0" applyFont="1" applyFill="1" applyBorder="1"/>
    <xf numFmtId="0" fontId="16" fillId="2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 vertical="top" wrapText="1"/>
    </xf>
    <xf numFmtId="0" fontId="21" fillId="0" borderId="0" xfId="5"/>
    <xf numFmtId="0" fontId="4" fillId="3" borderId="3" xfId="0" applyFont="1" applyFill="1" applyBorder="1" applyAlignment="1">
      <alignment vertical="center"/>
    </xf>
    <xf numFmtId="0" fontId="16" fillId="5" borderId="0" xfId="5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2" borderId="1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horizontal="right" vertical="top" wrapText="1"/>
    </xf>
    <xf numFmtId="165" fontId="13" fillId="2" borderId="0" xfId="1" applyNumberFormat="1" applyFont="1" applyFill="1" applyBorder="1" applyAlignment="1">
      <alignment horizontal="right" vertical="top" wrapText="1"/>
    </xf>
    <xf numFmtId="165" fontId="13" fillId="2" borderId="6" xfId="1" applyNumberFormat="1" applyFont="1" applyFill="1" applyBorder="1" applyAlignment="1">
      <alignment horizontal="right" vertical="top" wrapText="1"/>
    </xf>
    <xf numFmtId="165" fontId="5" fillId="2" borderId="4" xfId="1" applyNumberFormat="1" applyFont="1" applyFill="1" applyBorder="1" applyAlignment="1">
      <alignment horizontal="right" vertical="top" wrapText="1"/>
    </xf>
    <xf numFmtId="165" fontId="13" fillId="2" borderId="4" xfId="1" applyNumberFormat="1" applyFont="1" applyFill="1" applyBorder="1" applyAlignment="1">
      <alignment horizontal="right" vertical="top" wrapText="1"/>
    </xf>
    <xf numFmtId="165" fontId="13" fillId="2" borderId="5" xfId="1" applyNumberFormat="1" applyFont="1" applyFill="1" applyBorder="1" applyAlignment="1">
      <alignment horizontal="right" vertical="top" wrapText="1"/>
    </xf>
    <xf numFmtId="165" fontId="16" fillId="2" borderId="0" xfId="1" applyNumberFormat="1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165" fontId="24" fillId="2" borderId="0" xfId="1" applyNumberFormat="1" applyFont="1" applyFill="1" applyBorder="1" applyAlignment="1">
      <alignment horizontal="left"/>
    </xf>
    <xf numFmtId="165" fontId="24" fillId="2" borderId="5" xfId="0" applyNumberFormat="1" applyFont="1" applyFill="1" applyBorder="1"/>
    <xf numFmtId="0" fontId="25" fillId="2" borderId="0" xfId="0" applyFont="1" applyFill="1" applyBorder="1"/>
    <xf numFmtId="0" fontId="24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center"/>
    </xf>
    <xf numFmtId="3" fontId="18" fillId="2" borderId="0" xfId="5" applyNumberFormat="1" applyFont="1" applyFill="1" applyBorder="1" applyAlignment="1">
      <alignment horizontal="right" vertical="center"/>
    </xf>
    <xf numFmtId="166" fontId="18" fillId="0" borderId="0" xfId="5" applyNumberFormat="1" applyFont="1" applyFill="1" applyBorder="1" applyAlignment="1">
      <alignment horizontal="right" vertical="center"/>
    </xf>
    <xf numFmtId="3" fontId="16" fillId="2" borderId="0" xfId="5" applyNumberFormat="1" applyFont="1" applyFill="1" applyBorder="1" applyAlignment="1">
      <alignment horizontal="right" vertical="center"/>
    </xf>
    <xf numFmtId="166" fontId="16" fillId="0" borderId="0" xfId="5" applyNumberFormat="1" applyFont="1" applyFill="1" applyBorder="1" applyAlignment="1">
      <alignment horizontal="right" vertical="center"/>
    </xf>
    <xf numFmtId="3" fontId="16" fillId="5" borderId="0" xfId="5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3" fontId="16" fillId="5" borderId="2" xfId="5" applyNumberFormat="1" applyFont="1" applyFill="1" applyBorder="1" applyAlignment="1">
      <alignment horizontal="right" vertical="center"/>
    </xf>
    <xf numFmtId="9" fontId="16" fillId="0" borderId="2" xfId="3" applyFont="1" applyFill="1" applyBorder="1" applyAlignment="1">
      <alignment horizontal="right" wrapText="1"/>
    </xf>
    <xf numFmtId="3" fontId="19" fillId="2" borderId="0" xfId="5" applyNumberFormat="1" applyFont="1" applyFill="1" applyBorder="1" applyAlignment="1">
      <alignment horizontal="right" vertical="center"/>
    </xf>
    <xf numFmtId="166" fontId="19" fillId="0" borderId="0" xfId="5" applyNumberFormat="1" applyFont="1" applyFill="1" applyBorder="1" applyAlignment="1">
      <alignment horizontal="right" vertical="center"/>
    </xf>
    <xf numFmtId="0" fontId="27" fillId="0" borderId="0" xfId="5" applyFont="1"/>
    <xf numFmtId="0" fontId="28" fillId="0" borderId="0" xfId="0" applyFont="1"/>
    <xf numFmtId="166" fontId="23" fillId="0" borderId="0" xfId="5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 wrapText="1"/>
    </xf>
    <xf numFmtId="14" fontId="4" fillId="3" borderId="10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8" fillId="0" borderId="0" xfId="5" quotePrefix="1" applyFont="1" applyFill="1" applyBorder="1" applyAlignment="1">
      <alignment horizontal="left" vertical="center"/>
    </xf>
    <xf numFmtId="0" fontId="18" fillId="0" borderId="0" xfId="5" applyFont="1" applyFill="1" applyBorder="1" applyAlignment="1">
      <alignment wrapText="1"/>
    </xf>
    <xf numFmtId="0" fontId="19" fillId="0" borderId="0" xfId="5" applyFont="1" applyFill="1" applyBorder="1" applyAlignment="1">
      <alignment wrapText="1"/>
    </xf>
    <xf numFmtId="0" fontId="18" fillId="0" borderId="2" xfId="5" applyFont="1" applyFill="1" applyBorder="1" applyAlignment="1">
      <alignment wrapText="1"/>
    </xf>
    <xf numFmtId="0" fontId="16" fillId="0" borderId="0" xfId="5" quotePrefix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/>
    </xf>
    <xf numFmtId="165" fontId="4" fillId="3" borderId="0" xfId="1" quotePrefix="1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3" fillId="2" borderId="0" xfId="0" applyFont="1" applyFill="1" applyAlignment="1">
      <alignment wrapText="1"/>
    </xf>
    <xf numFmtId="0" fontId="4" fillId="3" borderId="10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31" fillId="2" borderId="0" xfId="0" applyFont="1" applyFill="1"/>
    <xf numFmtId="0" fontId="17" fillId="2" borderId="0" xfId="0" applyFont="1" applyFill="1" applyBorder="1" applyAlignment="1">
      <alignment horizontal="center"/>
    </xf>
    <xf numFmtId="0" fontId="16" fillId="0" borderId="0" xfId="5" applyFont="1" applyFill="1" applyBorder="1" applyAlignment="1">
      <alignment wrapText="1"/>
    </xf>
    <xf numFmtId="0" fontId="18" fillId="0" borderId="0" xfId="5" applyFont="1" applyFill="1" applyBorder="1" applyAlignment="1"/>
    <xf numFmtId="165" fontId="5" fillId="2" borderId="0" xfId="1" applyNumberFormat="1" applyFont="1" applyFill="1"/>
    <xf numFmtId="165" fontId="5" fillId="2" borderId="1" xfId="1" applyNumberFormat="1" applyFont="1" applyFill="1" applyBorder="1"/>
    <xf numFmtId="0" fontId="32" fillId="2" borderId="3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6" fillId="0" borderId="11" xfId="14" applyFont="1" applyBorder="1" applyAlignment="1">
      <alignment vertical="center" wrapText="1"/>
    </xf>
    <xf numFmtId="0" fontId="12" fillId="0" borderId="11" xfId="14" applyFont="1" applyBorder="1" applyAlignment="1">
      <alignment horizontal="left" vertical="center" wrapText="1"/>
    </xf>
    <xf numFmtId="0" fontId="16" fillId="0" borderId="4" xfId="14" applyFont="1" applyBorder="1" applyAlignment="1">
      <alignment vertical="center" wrapText="1"/>
    </xf>
    <xf numFmtId="0" fontId="16" fillId="0" borderId="4" xfId="14" applyFont="1" applyBorder="1" applyAlignment="1">
      <alignment horizontal="left" vertical="center" wrapText="1"/>
    </xf>
    <xf numFmtId="0" fontId="16" fillId="0" borderId="5" xfId="14" applyFont="1" applyBorder="1" applyAlignment="1">
      <alignment vertical="center" wrapText="1"/>
    </xf>
    <xf numFmtId="0" fontId="16" fillId="0" borderId="5" xfId="14" applyFont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4" fontId="16" fillId="2" borderId="0" xfId="0" applyNumberFormat="1" applyFont="1" applyFill="1"/>
    <xf numFmtId="174" fontId="16" fillId="2" borderId="1" xfId="3" applyNumberFormat="1" applyFont="1" applyFill="1" applyBorder="1" applyAlignment="1">
      <alignment horizontal="right" vertical="top" wrapText="1"/>
    </xf>
    <xf numFmtId="174" fontId="16" fillId="2" borderId="0" xfId="3" applyNumberFormat="1" applyFont="1" applyFill="1" applyBorder="1" applyAlignment="1">
      <alignment horizontal="right" vertical="top" wrapText="1"/>
    </xf>
    <xf numFmtId="174" fontId="5" fillId="2" borderId="1" xfId="3" applyNumberFormat="1" applyFont="1" applyFill="1" applyBorder="1" applyAlignment="1">
      <alignment horizontal="right"/>
    </xf>
    <xf numFmtId="2" fontId="5" fillId="2" borderId="1" xfId="3" applyNumberFormat="1" applyFont="1" applyFill="1" applyBorder="1"/>
    <xf numFmtId="2" fontId="16" fillId="4" borderId="0" xfId="0" applyNumberFormat="1" applyFont="1" applyFill="1" applyBorder="1" applyAlignment="1">
      <alignment horizontal="left" vertical="top" wrapText="1"/>
    </xf>
    <xf numFmtId="2" fontId="5" fillId="2" borderId="0" xfId="0" applyNumberFormat="1" applyFont="1" applyFill="1"/>
    <xf numFmtId="2" fontId="5" fillId="2" borderId="1" xfId="0" applyNumberFormat="1" applyFont="1" applyFill="1" applyBorder="1"/>
    <xf numFmtId="1" fontId="5" fillId="2" borderId="1" xfId="0" applyNumberFormat="1" applyFont="1" applyFill="1" applyBorder="1"/>
    <xf numFmtId="1" fontId="16" fillId="4" borderId="0" xfId="0" applyNumberFormat="1" applyFont="1" applyFill="1" applyBorder="1" applyAlignment="1">
      <alignment horizontal="left" vertical="top" wrapText="1"/>
    </xf>
    <xf numFmtId="1" fontId="5" fillId="2" borderId="0" xfId="0" applyNumberFormat="1" applyFont="1" applyFill="1"/>
    <xf numFmtId="1" fontId="5" fillId="2" borderId="1" xfId="3" applyNumberFormat="1" applyFont="1" applyFill="1" applyBorder="1"/>
  </cellXfs>
  <cellStyles count="15">
    <cellStyle name="=C:\WINNT35\SYSTEM32\COMMAND.COM" xfId="9" xr:uid="{00000000-0005-0000-0000-000000000000}"/>
    <cellStyle name="Comma 10" xfId="7" xr:uid="{00000000-0005-0000-0000-000001000000}"/>
    <cellStyle name="greyed" xfId="10" xr:uid="{00000000-0005-0000-0000-000002000000}"/>
    <cellStyle name="Heading 1 2" xfId="8" xr:uid="{00000000-0005-0000-0000-000003000000}"/>
    <cellStyle name="Heading 2 2" xfId="13" xr:uid="{00000000-0005-0000-0000-000004000000}"/>
    <cellStyle name="Komma" xfId="1" builtinId="3"/>
    <cellStyle name="Link" xfId="2" builtinId="8"/>
    <cellStyle name="Normal" xfId="0" builtinId="0"/>
    <cellStyle name="Normal 2" xfId="5" xr:uid="{00000000-0005-0000-0000-000008000000}"/>
    <cellStyle name="Normal 2 2" xfId="12" xr:uid="{00000000-0005-0000-0000-000009000000}"/>
    <cellStyle name="Normal 2 2 2" xfId="14" xr:uid="{0AEC1ADB-6FA5-45C1-A8E6-FA601ACF1023}"/>
    <cellStyle name="Normal 2 2 2 2" xfId="4" xr:uid="{00000000-0005-0000-0000-00000A000000}"/>
    <cellStyle name="optionalExposure" xfId="11" xr:uid="{00000000-0005-0000-0000-00000B000000}"/>
    <cellStyle name="Procent" xfId="3" builtinId="5"/>
    <cellStyle name="Procent 2" xfId="6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0E8438-CE5B-4969-ABA4-2E97C6245946}"/>
            </a:ext>
          </a:extLst>
        </xdr:cNvPr>
        <xdr:cNvSpPr/>
      </xdr:nvSpPr>
      <xdr:spPr>
        <a:xfrm>
          <a:off x="9620250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247650</xdr:colOff>
      <xdr:row>2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B55D8-2B4A-470B-BD96-99E67EE4AC64}"/>
            </a:ext>
          </a:extLst>
        </xdr:cNvPr>
        <xdr:cNvSpPr/>
      </xdr:nvSpPr>
      <xdr:spPr>
        <a:xfrm>
          <a:off x="17687925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2</xdr:row>
      <xdr:rowOff>9525</xdr:rowOff>
    </xdr:from>
    <xdr:to>
      <xdr:col>12</xdr:col>
      <xdr:colOff>600075</xdr:colOff>
      <xdr:row>6</xdr:row>
      <xdr:rowOff>123825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8BB51F-AD6B-41ED-AC37-892005463748}"/>
            </a:ext>
          </a:extLst>
        </xdr:cNvPr>
        <xdr:cNvSpPr/>
      </xdr:nvSpPr>
      <xdr:spPr>
        <a:xfrm>
          <a:off x="14592300" y="885825"/>
          <a:ext cx="857250" cy="8763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9525</xdr:rowOff>
    </xdr:from>
    <xdr:to>
      <xdr:col>5</xdr:col>
      <xdr:colOff>857250</xdr:colOff>
      <xdr:row>4</xdr:row>
      <xdr:rowOff>228600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B73090-BEEA-4B35-BCAB-37A50D06B165}"/>
            </a:ext>
          </a:extLst>
        </xdr:cNvPr>
        <xdr:cNvSpPr/>
      </xdr:nvSpPr>
      <xdr:spPr>
        <a:xfrm>
          <a:off x="10734675" y="885825"/>
          <a:ext cx="857250" cy="838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2:I23"/>
  <sheetViews>
    <sheetView tabSelected="1" zoomScale="80" zoomScaleNormal="80" workbookViewId="0">
      <selection activeCell="B44" sqref="B44"/>
    </sheetView>
  </sheetViews>
  <sheetFormatPr defaultColWidth="9.140625" defaultRowHeight="12.75" x14ac:dyDescent="0.2"/>
  <cols>
    <col min="1" max="1" width="9.140625" style="1"/>
    <col min="2" max="2" width="101" style="1" customWidth="1"/>
    <col min="3" max="3" width="24" style="82" customWidth="1"/>
    <col min="4" max="16384" width="9.140625" style="1"/>
  </cols>
  <sheetData>
    <row r="2" spans="2:9" ht="18" x14ac:dyDescent="0.25">
      <c r="B2" s="6" t="s">
        <v>1</v>
      </c>
      <c r="C2" s="89"/>
    </row>
    <row r="3" spans="2:9" ht="18" x14ac:dyDescent="0.25">
      <c r="B3" s="6"/>
      <c r="C3" s="90" t="s">
        <v>2</v>
      </c>
    </row>
    <row r="4" spans="2:9" ht="21" customHeight="1" x14ac:dyDescent="0.2">
      <c r="B4" s="91" t="s">
        <v>0</v>
      </c>
      <c r="C4" s="92" t="s">
        <v>3</v>
      </c>
    </row>
    <row r="5" spans="2:9" ht="15" x14ac:dyDescent="0.2">
      <c r="B5" s="7"/>
      <c r="C5" s="88"/>
      <c r="I5" s="1" t="s">
        <v>4</v>
      </c>
    </row>
    <row r="6" spans="2:9" ht="15" x14ac:dyDescent="0.2">
      <c r="B6" s="103"/>
      <c r="C6" s="88"/>
    </row>
    <row r="7" spans="2:9" ht="15" x14ac:dyDescent="0.2">
      <c r="B7" s="104" t="s">
        <v>166</v>
      </c>
      <c r="C7" s="88"/>
    </row>
    <row r="8" spans="2:9" ht="15" x14ac:dyDescent="0.2">
      <c r="B8" s="7"/>
      <c r="C8" s="88"/>
    </row>
    <row r="9" spans="2:9" ht="14.25" x14ac:dyDescent="0.2">
      <c r="B9" s="3" t="s">
        <v>78</v>
      </c>
      <c r="C9" s="82" t="s">
        <v>79</v>
      </c>
    </row>
    <row r="10" spans="2:9" ht="14.25" x14ac:dyDescent="0.2">
      <c r="B10" s="3" t="s">
        <v>108</v>
      </c>
      <c r="C10" s="82" t="s">
        <v>109</v>
      </c>
    </row>
    <row r="11" spans="2:9" ht="14.25" x14ac:dyDescent="0.2">
      <c r="B11" s="5"/>
      <c r="C11" s="81"/>
    </row>
    <row r="12" spans="2:9" ht="14.25" x14ac:dyDescent="0.2">
      <c r="B12" s="3"/>
    </row>
    <row r="13" spans="2:9" ht="15" x14ac:dyDescent="0.2">
      <c r="B13" s="104" t="s">
        <v>167</v>
      </c>
    </row>
    <row r="14" spans="2:9" ht="15" x14ac:dyDescent="0.2">
      <c r="B14" s="104"/>
    </row>
    <row r="15" spans="2:9" ht="14.25" x14ac:dyDescent="0.2">
      <c r="B15" s="3" t="s">
        <v>168</v>
      </c>
      <c r="C15" s="82" t="s">
        <v>187</v>
      </c>
    </row>
    <row r="16" spans="2:9" ht="13.5" customHeight="1" x14ac:dyDescent="0.2">
      <c r="B16" s="48" t="s">
        <v>209</v>
      </c>
      <c r="C16" s="82" t="s">
        <v>208</v>
      </c>
    </row>
    <row r="17" spans="2:3" ht="14.25" x14ac:dyDescent="0.2">
      <c r="B17" s="5"/>
      <c r="C17" s="81"/>
    </row>
    <row r="18" spans="2:3" ht="14.25" x14ac:dyDescent="0.2">
      <c r="B18" s="3"/>
      <c r="C18" s="105"/>
    </row>
    <row r="19" spans="2:3" ht="15" x14ac:dyDescent="0.2">
      <c r="B19" s="104" t="s">
        <v>169</v>
      </c>
      <c r="C19" s="105"/>
    </row>
    <row r="20" spans="2:3" ht="14.25" x14ac:dyDescent="0.2">
      <c r="B20" s="3"/>
      <c r="C20" s="105"/>
    </row>
    <row r="21" spans="2:3" ht="14.25" x14ac:dyDescent="0.2">
      <c r="B21" s="3" t="s">
        <v>170</v>
      </c>
      <c r="C21" s="82" t="s">
        <v>171</v>
      </c>
    </row>
    <row r="22" spans="2:3" ht="14.25" x14ac:dyDescent="0.2">
      <c r="B22" s="5"/>
      <c r="C22" s="81"/>
    </row>
    <row r="23" spans="2:3" ht="14.25" x14ac:dyDescent="0.2">
      <c r="B23" s="3"/>
      <c r="C23" s="4"/>
    </row>
  </sheetData>
  <hyperlinks>
    <hyperlink ref="C9" location="'EU OV1'!A1" display="EU OV1" xr:uid="{FBD75644-FCDE-4895-B446-4D9E94920360}"/>
    <hyperlink ref="C10" location="'EU KM1'!A1" display="EU OV1" xr:uid="{5C9165A0-F669-487A-8A29-63F1B3EA5C2B}"/>
    <hyperlink ref="C21" location="'EU CR8'!A1" display="EU CR8" xr:uid="{6A3850DB-8877-442C-9971-23D021BDEBA0}"/>
    <hyperlink ref="C15" location="'EU LIQ1'!A1" display="EU LIQ1" xr:uid="{CDBA342C-304D-4423-A348-93F37216614F}"/>
    <hyperlink ref="C16" location="'EU LIQB'!A1" display="EU LIQB" xr:uid="{C20E7A58-BE3A-4BDC-BFED-957B938BF9B7}"/>
  </hyperlink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F5287-9B6D-4088-A2AE-5A0CD7A86E5E}">
  <sheetPr codeName="Ark2"/>
  <dimension ref="B1:I32"/>
  <sheetViews>
    <sheetView workbookViewId="0">
      <selection activeCell="H19" sqref="H19"/>
    </sheetView>
  </sheetViews>
  <sheetFormatPr defaultColWidth="9.140625" defaultRowHeight="12.75" x14ac:dyDescent="0.2"/>
  <cols>
    <col min="1" max="1" width="3.7109375" style="1" customWidth="1"/>
    <col min="2" max="2" width="6.7109375" style="1" customWidth="1"/>
    <col min="3" max="3" width="64.85546875" style="1" bestFit="1" customWidth="1"/>
    <col min="4" max="4" width="17.85546875" style="1" customWidth="1"/>
    <col min="5" max="5" width="19.28515625" style="1" customWidth="1"/>
    <col min="6" max="6" width="19.5703125" style="1" customWidth="1"/>
    <col min="7" max="7" width="15" style="1" customWidth="1"/>
    <col min="8" max="16384" width="9.140625" style="1"/>
  </cols>
  <sheetData>
    <row r="1" spans="2:9" ht="21" customHeight="1" x14ac:dyDescent="0.2"/>
    <row r="2" spans="2:9" ht="48" customHeight="1" x14ac:dyDescent="0.2">
      <c r="B2" s="118" t="s">
        <v>80</v>
      </c>
      <c r="C2" s="118"/>
      <c r="D2" s="118"/>
      <c r="E2" s="23"/>
      <c r="F2" s="23"/>
    </row>
    <row r="3" spans="2:9" ht="27" customHeight="1" x14ac:dyDescent="0.2">
      <c r="B3" s="119" t="s">
        <v>210</v>
      </c>
      <c r="C3" s="119"/>
      <c r="D3" s="120" t="s">
        <v>81</v>
      </c>
      <c r="E3" s="120"/>
      <c r="F3" s="94" t="s">
        <v>82</v>
      </c>
      <c r="I3" s="1" t="s">
        <v>4</v>
      </c>
    </row>
    <row r="4" spans="2:9" ht="22.5" customHeight="1" x14ac:dyDescent="0.2">
      <c r="B4" s="119"/>
      <c r="C4" s="119"/>
      <c r="D4" s="31" t="s">
        <v>212</v>
      </c>
      <c r="E4" s="31" t="s">
        <v>211</v>
      </c>
      <c r="F4" s="31" t="s">
        <v>212</v>
      </c>
    </row>
    <row r="5" spans="2:9" x14ac:dyDescent="0.2">
      <c r="B5" s="17">
        <v>1</v>
      </c>
      <c r="C5" s="10" t="s">
        <v>6</v>
      </c>
      <c r="D5" s="52">
        <v>43493.862867922362</v>
      </c>
      <c r="E5" s="52">
        <v>40863.474747689674</v>
      </c>
      <c r="F5" s="52">
        <f>D5*0.08</f>
        <v>3479.5090294337892</v>
      </c>
    </row>
    <row r="6" spans="2:9" x14ac:dyDescent="0.2">
      <c r="B6" s="17">
        <v>2</v>
      </c>
      <c r="C6" s="93" t="s">
        <v>10</v>
      </c>
      <c r="D6" s="51">
        <v>7185.1809071091775</v>
      </c>
      <c r="E6" s="51">
        <v>7433.4607339395543</v>
      </c>
      <c r="F6" s="51">
        <f>+D6*0.08</f>
        <v>574.81447256873423</v>
      </c>
    </row>
    <row r="7" spans="2:9" x14ac:dyDescent="0.2">
      <c r="B7" s="17">
        <v>3</v>
      </c>
      <c r="C7" s="93" t="s">
        <v>85</v>
      </c>
      <c r="D7" s="51">
        <v>24241.759431118015</v>
      </c>
      <c r="E7" s="51">
        <v>22797.104689772375</v>
      </c>
      <c r="F7" s="51">
        <f>+D7*0.08</f>
        <v>1939.3407544894412</v>
      </c>
    </row>
    <row r="8" spans="2:9" x14ac:dyDescent="0.2">
      <c r="B8" s="17">
        <v>4</v>
      </c>
      <c r="C8" s="93" t="s">
        <v>87</v>
      </c>
      <c r="D8" s="51"/>
      <c r="E8" s="51"/>
      <c r="F8" s="51"/>
    </row>
    <row r="9" spans="2:9" ht="12.75" customHeight="1" x14ac:dyDescent="0.2">
      <c r="B9" s="17" t="s">
        <v>89</v>
      </c>
      <c r="C9" s="93" t="s">
        <v>88</v>
      </c>
      <c r="D9" s="51"/>
      <c r="E9" s="51"/>
      <c r="F9" s="51"/>
    </row>
    <row r="10" spans="2:9" x14ac:dyDescent="0.2">
      <c r="B10" s="17">
        <v>5</v>
      </c>
      <c r="C10" s="93" t="s">
        <v>86</v>
      </c>
      <c r="D10" s="51">
        <v>12066.922529695174</v>
      </c>
      <c r="E10" s="51">
        <v>10632.909323977739</v>
      </c>
      <c r="F10" s="51">
        <f>+D10*0.08</f>
        <v>965.3538023756139</v>
      </c>
    </row>
    <row r="11" spans="2:9" x14ac:dyDescent="0.2">
      <c r="B11" s="21">
        <v>6</v>
      </c>
      <c r="C11" s="22" t="s">
        <v>90</v>
      </c>
      <c r="D11" s="53">
        <v>713.06938500687215</v>
      </c>
      <c r="E11" s="53">
        <v>1050.6999899527123</v>
      </c>
      <c r="F11" s="53">
        <f>F12+F13+F14+F15+F16</f>
        <v>57.045550800549769</v>
      </c>
    </row>
    <row r="12" spans="2:9" x14ac:dyDescent="0.2">
      <c r="B12" s="17">
        <v>7</v>
      </c>
      <c r="C12" s="93" t="s">
        <v>10</v>
      </c>
      <c r="D12" s="51">
        <v>525.50087700687209</v>
      </c>
      <c r="E12" s="51">
        <v>677.74895795271232</v>
      </c>
      <c r="F12" s="51">
        <f>+D12*0.08</f>
        <v>42.040070160549767</v>
      </c>
      <c r="H12" s="1" t="s">
        <v>4</v>
      </c>
    </row>
    <row r="13" spans="2:9" x14ac:dyDescent="0.2">
      <c r="B13" s="17">
        <v>8</v>
      </c>
      <c r="C13" s="93" t="s">
        <v>11</v>
      </c>
      <c r="D13" s="51"/>
      <c r="E13" s="51"/>
      <c r="F13" s="51"/>
    </row>
    <row r="14" spans="2:9" x14ac:dyDescent="0.2">
      <c r="B14" s="17" t="s">
        <v>94</v>
      </c>
      <c r="C14" s="1" t="s">
        <v>91</v>
      </c>
      <c r="D14" s="51"/>
      <c r="E14" s="51"/>
      <c r="F14" s="51"/>
    </row>
    <row r="15" spans="2:9" x14ac:dyDescent="0.2">
      <c r="B15" s="17" t="s">
        <v>95</v>
      </c>
      <c r="C15" s="1" t="s">
        <v>92</v>
      </c>
      <c r="D15" s="51">
        <v>187.56850800000001</v>
      </c>
      <c r="E15" s="51">
        <v>372.951032</v>
      </c>
      <c r="F15" s="51">
        <f>+D15*0.08</f>
        <v>15.005480640000002</v>
      </c>
    </row>
    <row r="16" spans="2:9" x14ac:dyDescent="0.2">
      <c r="B16" s="17">
        <v>9</v>
      </c>
      <c r="C16" s="93" t="s">
        <v>93</v>
      </c>
      <c r="D16" s="51"/>
      <c r="E16" s="51"/>
      <c r="F16" s="51"/>
    </row>
    <row r="17" spans="2:6" x14ac:dyDescent="0.2">
      <c r="B17" s="18">
        <v>15</v>
      </c>
      <c r="C17" s="11" t="s">
        <v>7</v>
      </c>
      <c r="D17" s="54"/>
      <c r="E17" s="54"/>
      <c r="F17" s="54"/>
    </row>
    <row r="18" spans="2:6" x14ac:dyDescent="0.2">
      <c r="B18" s="21">
        <v>16</v>
      </c>
      <c r="C18" s="22" t="s">
        <v>97</v>
      </c>
      <c r="D18" s="53"/>
      <c r="E18" s="53"/>
      <c r="F18" s="53"/>
    </row>
    <row r="19" spans="2:6" x14ac:dyDescent="0.2">
      <c r="B19" s="17">
        <v>17</v>
      </c>
      <c r="C19" s="93" t="s">
        <v>98</v>
      </c>
      <c r="D19" s="51"/>
      <c r="E19" s="51"/>
      <c r="F19" s="51"/>
    </row>
    <row r="20" spans="2:6" x14ac:dyDescent="0.2">
      <c r="B20" s="17">
        <v>18</v>
      </c>
      <c r="C20" s="93" t="s">
        <v>99</v>
      </c>
      <c r="D20" s="51"/>
      <c r="E20" s="51"/>
      <c r="F20" s="51"/>
    </row>
    <row r="21" spans="2:6" x14ac:dyDescent="0.2">
      <c r="B21" s="17">
        <v>19</v>
      </c>
      <c r="C21" s="93" t="s">
        <v>100</v>
      </c>
      <c r="D21" s="51"/>
      <c r="E21" s="51"/>
      <c r="F21" s="51"/>
    </row>
    <row r="22" spans="2:6" ht="12.75" customHeight="1" x14ac:dyDescent="0.2">
      <c r="B22" s="17" t="s">
        <v>96</v>
      </c>
      <c r="C22" s="93" t="s">
        <v>101</v>
      </c>
      <c r="D22" s="51"/>
      <c r="E22" s="51"/>
      <c r="F22" s="51"/>
    </row>
    <row r="23" spans="2:6" x14ac:dyDescent="0.2">
      <c r="B23" s="21">
        <v>20</v>
      </c>
      <c r="C23" s="22" t="s">
        <v>102</v>
      </c>
      <c r="D23" s="53">
        <v>5330.9126203324868</v>
      </c>
      <c r="E23" s="53">
        <v>5466.9259651172733</v>
      </c>
      <c r="F23" s="53">
        <f>+F24+F25</f>
        <v>426.47300962659892</v>
      </c>
    </row>
    <row r="24" spans="2:6" x14ac:dyDescent="0.2">
      <c r="B24" s="17">
        <v>21</v>
      </c>
      <c r="C24" s="93" t="s">
        <v>10</v>
      </c>
      <c r="D24" s="51">
        <v>5330.9126203324868</v>
      </c>
      <c r="E24" s="51">
        <v>5466.9259651172733</v>
      </c>
      <c r="F24" s="51">
        <f>+D24*0.08</f>
        <v>426.47300962659892</v>
      </c>
    </row>
    <row r="25" spans="2:6" x14ac:dyDescent="0.2">
      <c r="B25" s="17">
        <v>22</v>
      </c>
      <c r="C25" s="93" t="s">
        <v>13</v>
      </c>
      <c r="D25" s="51"/>
      <c r="E25" s="51"/>
      <c r="F25" s="51"/>
    </row>
    <row r="26" spans="2:6" x14ac:dyDescent="0.2">
      <c r="B26" s="18" t="s">
        <v>103</v>
      </c>
      <c r="C26" s="11" t="s">
        <v>8</v>
      </c>
      <c r="D26" s="55"/>
      <c r="E26" s="55"/>
      <c r="F26" s="55"/>
    </row>
    <row r="27" spans="2:6" x14ac:dyDescent="0.2">
      <c r="B27" s="21">
        <v>23</v>
      </c>
      <c r="C27" s="22" t="s">
        <v>9</v>
      </c>
      <c r="D27" s="53">
        <v>7194.5038096587505</v>
      </c>
      <c r="E27" s="53">
        <v>7194.5038096587505</v>
      </c>
      <c r="F27" s="53">
        <f>+F28+F29+F30</f>
        <v>575.56030477270008</v>
      </c>
    </row>
    <row r="28" spans="2:6" x14ac:dyDescent="0.2">
      <c r="B28" s="17" t="s">
        <v>104</v>
      </c>
      <c r="C28" s="93" t="s">
        <v>14</v>
      </c>
      <c r="D28" s="51"/>
      <c r="E28" s="51"/>
      <c r="F28" s="51"/>
    </row>
    <row r="29" spans="2:6" x14ac:dyDescent="0.2">
      <c r="B29" s="17" t="s">
        <v>105</v>
      </c>
      <c r="C29" s="93" t="s">
        <v>12</v>
      </c>
      <c r="D29" s="51">
        <v>7194.5038096587505</v>
      </c>
      <c r="E29" s="51">
        <v>7194.5038096587505</v>
      </c>
      <c r="F29" s="51">
        <f>+D29*0.08</f>
        <v>575.56030477270008</v>
      </c>
    </row>
    <row r="30" spans="2:6" x14ac:dyDescent="0.2">
      <c r="B30" s="17" t="s">
        <v>106</v>
      </c>
      <c r="C30" s="93" t="s">
        <v>15</v>
      </c>
      <c r="D30" s="51"/>
      <c r="E30" s="51"/>
      <c r="F30" s="51"/>
    </row>
    <row r="31" spans="2:6" x14ac:dyDescent="0.2">
      <c r="B31" s="17">
        <v>24</v>
      </c>
      <c r="C31" s="93" t="s">
        <v>16</v>
      </c>
      <c r="D31" s="51">
        <v>2746.3940792899998</v>
      </c>
      <c r="E31" s="51">
        <v>2838.9103486637496</v>
      </c>
      <c r="F31" s="51">
        <f>+D31*0.08</f>
        <v>219.71152634319998</v>
      </c>
    </row>
    <row r="32" spans="2:6" ht="13.5" thickBot="1" x14ac:dyDescent="0.25">
      <c r="B32" s="19">
        <v>29</v>
      </c>
      <c r="C32" s="20" t="s">
        <v>5</v>
      </c>
      <c r="D32" s="56">
        <v>59478.742762210473</v>
      </c>
      <c r="E32" s="56">
        <v>57414.514861082163</v>
      </c>
      <c r="F32" s="56">
        <f>+F5+F11+F17+F18+F23+F26+F27+F31</f>
        <v>4758.2994209768376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ignoredErrors>
    <ignoredError sqref="F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3899-4287-4B57-80BB-43D2E0F6B429}">
  <sheetPr codeName="Ark3"/>
  <dimension ref="B1:H48"/>
  <sheetViews>
    <sheetView zoomScaleNormal="100" workbookViewId="0">
      <selection activeCell="H11" sqref="H11"/>
    </sheetView>
  </sheetViews>
  <sheetFormatPr defaultColWidth="9.140625" defaultRowHeight="12.75" x14ac:dyDescent="0.2"/>
  <cols>
    <col min="1" max="1" width="3.7109375" style="1" customWidth="1"/>
    <col min="2" max="2" width="8.7109375" style="2" customWidth="1"/>
    <col min="3" max="3" width="69" style="1" customWidth="1"/>
    <col min="4" max="8" width="19.7109375" style="1" customWidth="1"/>
    <col min="9" max="16384" width="9.140625" style="1"/>
  </cols>
  <sheetData>
    <row r="1" spans="2:8" ht="21" customHeight="1" x14ac:dyDescent="0.2"/>
    <row r="2" spans="2:8" ht="48" customHeight="1" x14ac:dyDescent="0.2">
      <c r="B2" s="118" t="s">
        <v>107</v>
      </c>
      <c r="C2" s="118"/>
      <c r="D2" s="118"/>
      <c r="E2" s="118"/>
      <c r="F2" s="118"/>
      <c r="G2" s="118"/>
      <c r="H2" s="118"/>
    </row>
    <row r="3" spans="2:8" ht="47.25" customHeight="1" x14ac:dyDescent="0.2">
      <c r="B3" s="96" t="s">
        <v>210</v>
      </c>
      <c r="C3" s="9"/>
      <c r="D3" s="97" t="s">
        <v>212</v>
      </c>
      <c r="E3" s="97" t="s">
        <v>211</v>
      </c>
      <c r="F3" s="97" t="s">
        <v>189</v>
      </c>
      <c r="G3" s="97" t="s">
        <v>83</v>
      </c>
      <c r="H3" s="97" t="s">
        <v>84</v>
      </c>
    </row>
    <row r="4" spans="2:8" s="30" customFormat="1" ht="12.75" customHeight="1" x14ac:dyDescent="0.2">
      <c r="B4" s="15"/>
      <c r="C4" s="10" t="s">
        <v>110</v>
      </c>
      <c r="D4" s="41"/>
      <c r="E4" s="41"/>
      <c r="F4" s="41"/>
      <c r="G4" s="41"/>
      <c r="H4" s="41"/>
    </row>
    <row r="5" spans="2:8" s="30" customFormat="1" ht="12.75" customHeight="1" x14ac:dyDescent="0.2">
      <c r="B5" s="15">
        <v>1</v>
      </c>
      <c r="C5" s="95" t="s">
        <v>111</v>
      </c>
      <c r="D5" s="29">
        <v>9821.8326179860014</v>
      </c>
      <c r="E5" s="29">
        <v>10277.187231245498</v>
      </c>
      <c r="F5" s="29">
        <v>9838.8782196620032</v>
      </c>
      <c r="G5" s="29">
        <v>10243.708965101918</v>
      </c>
      <c r="H5" s="29">
        <v>10225.536315328001</v>
      </c>
    </row>
    <row r="6" spans="2:8" s="30" customFormat="1" ht="12.75" customHeight="1" x14ac:dyDescent="0.2">
      <c r="B6" s="15">
        <v>2</v>
      </c>
      <c r="C6" s="95" t="s">
        <v>112</v>
      </c>
      <c r="D6" s="29">
        <v>10565.612617986002</v>
      </c>
      <c r="E6" s="29">
        <v>11076.589481245499</v>
      </c>
      <c r="F6" s="29">
        <v>10638.248219662002</v>
      </c>
      <c r="G6" s="29">
        <v>11043.095090101917</v>
      </c>
      <c r="H6" s="29">
        <v>11025.051440328001</v>
      </c>
    </row>
    <row r="7" spans="2:8" s="30" customFormat="1" ht="12.75" customHeight="1" x14ac:dyDescent="0.2">
      <c r="B7" s="13">
        <v>3</v>
      </c>
      <c r="C7" s="14" t="s">
        <v>113</v>
      </c>
      <c r="D7" s="36">
        <v>11342.4617439249</v>
      </c>
      <c r="E7" s="36">
        <v>13082.100745847716</v>
      </c>
      <c r="F7" s="36">
        <v>12608.545063256448</v>
      </c>
      <c r="G7" s="36">
        <v>13003.396798216399</v>
      </c>
      <c r="H7" s="36">
        <v>12985.082333574441</v>
      </c>
    </row>
    <row r="8" spans="2:8" s="30" customFormat="1" ht="12.75" customHeight="1" x14ac:dyDescent="0.2">
      <c r="B8" s="15"/>
      <c r="C8" s="10" t="s">
        <v>114</v>
      </c>
      <c r="D8" s="41"/>
      <c r="E8" s="41"/>
      <c r="F8" s="41"/>
      <c r="G8" s="41"/>
      <c r="H8" s="41"/>
    </row>
    <row r="9" spans="2:8" s="30" customFormat="1" ht="12.75" customHeight="1" x14ac:dyDescent="0.2">
      <c r="B9" s="13">
        <v>4</v>
      </c>
      <c r="C9" s="14" t="s">
        <v>77</v>
      </c>
      <c r="D9" s="36">
        <v>59478.742762210481</v>
      </c>
      <c r="E9" s="36">
        <v>57414.514861082156</v>
      </c>
      <c r="F9" s="36">
        <v>58619.300063565999</v>
      </c>
      <c r="G9" s="36">
        <v>57799.421040208603</v>
      </c>
      <c r="H9" s="36">
        <v>56499.573134080601</v>
      </c>
    </row>
    <row r="10" spans="2:8" s="30" customFormat="1" ht="12.75" customHeight="1" x14ac:dyDescent="0.2">
      <c r="B10" s="15"/>
      <c r="C10" s="10" t="s">
        <v>115</v>
      </c>
      <c r="D10" s="41"/>
      <c r="E10" s="41"/>
      <c r="F10" s="41"/>
      <c r="G10" s="41"/>
      <c r="H10" s="41"/>
    </row>
    <row r="11" spans="2:8" s="30" customFormat="1" ht="12.75" customHeight="1" x14ac:dyDescent="0.2">
      <c r="B11" s="15">
        <v>5</v>
      </c>
      <c r="C11" s="95" t="s">
        <v>116</v>
      </c>
      <c r="D11" s="128">
        <v>16.51318128436678</v>
      </c>
      <c r="E11" s="128">
        <v>17.899980964938511</v>
      </c>
      <c r="F11" s="128">
        <v>16.784366597678329</v>
      </c>
      <c r="G11" s="128">
        <v>17.722857393287388</v>
      </c>
      <c r="H11" s="128">
        <v>18.098431099756304</v>
      </c>
    </row>
    <row r="12" spans="2:8" s="30" customFormat="1" ht="12.75" customHeight="1" x14ac:dyDescent="0.2">
      <c r="B12" s="15">
        <v>6</v>
      </c>
      <c r="C12" s="95" t="s">
        <v>117</v>
      </c>
      <c r="D12" s="128">
        <v>17.763678462784878</v>
      </c>
      <c r="E12" s="128">
        <v>19.292315728951063</v>
      </c>
      <c r="F12" s="128">
        <v>18.148030099516753</v>
      </c>
      <c r="G12" s="128">
        <v>19.105892224110178</v>
      </c>
      <c r="H12" s="128">
        <v>19.513512808608599</v>
      </c>
    </row>
    <row r="13" spans="2:8" s="30" customFormat="1" ht="12.75" customHeight="1" x14ac:dyDescent="0.2">
      <c r="B13" s="13">
        <v>7</v>
      </c>
      <c r="C13" s="14" t="s">
        <v>118</v>
      </c>
      <c r="D13" s="128">
        <v>19.069773867398009</v>
      </c>
      <c r="E13" s="128">
        <v>22.785354500513744</v>
      </c>
      <c r="F13" s="128">
        <v>21.509204391017818</v>
      </c>
      <c r="G13" s="128">
        <v>22.497451642587372</v>
      </c>
      <c r="H13" s="128">
        <v>22.982620245217081</v>
      </c>
    </row>
    <row r="14" spans="2:8" s="30" customFormat="1" ht="12.75" customHeight="1" x14ac:dyDescent="0.2">
      <c r="B14" s="15"/>
      <c r="C14" s="10" t="s">
        <v>119</v>
      </c>
      <c r="D14" s="41"/>
      <c r="E14" s="41"/>
      <c r="F14" s="41"/>
      <c r="G14" s="41"/>
      <c r="H14" s="41"/>
    </row>
    <row r="15" spans="2:8" s="30" customFormat="1" ht="12.75" customHeight="1" x14ac:dyDescent="0.2">
      <c r="B15" s="15" t="s">
        <v>152</v>
      </c>
      <c r="C15" s="95" t="s">
        <v>120</v>
      </c>
      <c r="D15" s="29"/>
      <c r="E15" s="29"/>
      <c r="F15" s="29"/>
      <c r="G15" s="29"/>
      <c r="H15" s="29"/>
    </row>
    <row r="16" spans="2:8" s="30" customFormat="1" ht="12.75" customHeight="1" x14ac:dyDescent="0.2">
      <c r="B16" s="15" t="s">
        <v>153</v>
      </c>
      <c r="C16" s="95" t="s">
        <v>121</v>
      </c>
      <c r="D16" s="29"/>
      <c r="E16" s="29"/>
      <c r="F16" s="29"/>
      <c r="G16" s="29"/>
      <c r="H16" s="29"/>
    </row>
    <row r="17" spans="2:8" s="30" customFormat="1" ht="12.75" customHeight="1" x14ac:dyDescent="0.2">
      <c r="B17" s="15" t="s">
        <v>154</v>
      </c>
      <c r="C17" s="95" t="s">
        <v>122</v>
      </c>
      <c r="D17" s="29"/>
      <c r="E17" s="29"/>
      <c r="F17" s="29"/>
      <c r="G17" s="29"/>
      <c r="H17" s="29"/>
    </row>
    <row r="18" spans="2:8" s="30" customFormat="1" ht="12.75" customHeight="1" x14ac:dyDescent="0.2">
      <c r="B18" s="13" t="s">
        <v>155</v>
      </c>
      <c r="C18" s="14" t="s">
        <v>123</v>
      </c>
      <c r="D18" s="129">
        <v>10.654400000000001</v>
      </c>
      <c r="E18" s="129">
        <v>10.609300000000001</v>
      </c>
      <c r="F18" s="129">
        <v>10.74475</v>
      </c>
      <c r="G18" s="129">
        <v>10.433530000000001</v>
      </c>
      <c r="H18" s="129">
        <v>11.289399999999999</v>
      </c>
    </row>
    <row r="19" spans="2:8" s="30" customFormat="1" ht="24.75" customHeight="1" x14ac:dyDescent="0.2">
      <c r="B19" s="15"/>
      <c r="C19" s="10" t="s">
        <v>124</v>
      </c>
      <c r="D19" s="41"/>
      <c r="E19" s="41"/>
      <c r="F19" s="41"/>
      <c r="G19" s="41"/>
      <c r="H19" s="41"/>
    </row>
    <row r="20" spans="2:8" s="30" customFormat="1" ht="12.75" customHeight="1" x14ac:dyDescent="0.2">
      <c r="B20" s="15">
        <v>8</v>
      </c>
      <c r="C20" s="95" t="s">
        <v>125</v>
      </c>
      <c r="D20" s="130">
        <v>2.5</v>
      </c>
      <c r="E20" s="130">
        <v>2.5</v>
      </c>
      <c r="F20" s="130">
        <v>2.5</v>
      </c>
      <c r="G20" s="130">
        <v>2.5</v>
      </c>
      <c r="H20" s="130">
        <v>2.5</v>
      </c>
    </row>
    <row r="21" spans="2:8" s="30" customFormat="1" ht="12.75" customHeight="1" x14ac:dyDescent="0.2">
      <c r="B21" s="15" t="s">
        <v>94</v>
      </c>
      <c r="C21" s="95" t="s">
        <v>126</v>
      </c>
      <c r="D21" s="130"/>
      <c r="E21" s="130"/>
      <c r="F21" s="130"/>
      <c r="G21" s="130"/>
      <c r="H21" s="130"/>
    </row>
    <row r="22" spans="2:8" s="30" customFormat="1" ht="12.75" customHeight="1" x14ac:dyDescent="0.2">
      <c r="B22" s="15">
        <v>9</v>
      </c>
      <c r="C22" s="95" t="s">
        <v>127</v>
      </c>
      <c r="D22" s="130"/>
      <c r="E22" s="130"/>
      <c r="F22" s="130"/>
      <c r="G22" s="130"/>
      <c r="H22" s="130"/>
    </row>
    <row r="23" spans="2:8" s="30" customFormat="1" ht="12.75" customHeight="1" x14ac:dyDescent="0.2">
      <c r="B23" s="15" t="s">
        <v>156</v>
      </c>
      <c r="C23" s="95" t="s">
        <v>128</v>
      </c>
      <c r="D23" s="130">
        <v>1</v>
      </c>
      <c r="E23" s="130">
        <v>1</v>
      </c>
      <c r="F23" s="130">
        <v>1</v>
      </c>
      <c r="G23" s="130">
        <v>1</v>
      </c>
      <c r="H23" s="130">
        <v>1</v>
      </c>
    </row>
    <row r="24" spans="2:8" s="30" customFormat="1" ht="12.75" customHeight="1" x14ac:dyDescent="0.2">
      <c r="B24" s="15">
        <v>10</v>
      </c>
      <c r="C24" s="95" t="s">
        <v>129</v>
      </c>
      <c r="D24" s="130"/>
      <c r="E24" s="130"/>
      <c r="F24" s="130"/>
      <c r="G24" s="130"/>
      <c r="H24" s="130"/>
    </row>
    <row r="25" spans="2:8" s="30" customFormat="1" ht="12.75" customHeight="1" x14ac:dyDescent="0.2">
      <c r="B25" s="15" t="s">
        <v>157</v>
      </c>
      <c r="C25" s="95" t="s">
        <v>130</v>
      </c>
      <c r="D25" s="130"/>
      <c r="E25" s="130"/>
      <c r="F25" s="130"/>
      <c r="G25" s="130"/>
      <c r="H25" s="130"/>
    </row>
    <row r="26" spans="2:8" s="30" customFormat="1" ht="12.75" customHeight="1" x14ac:dyDescent="0.2">
      <c r="B26" s="15">
        <v>11</v>
      </c>
      <c r="C26" s="95" t="s">
        <v>131</v>
      </c>
      <c r="D26" s="130">
        <v>3.502427309208219</v>
      </c>
      <c r="E26" s="130">
        <v>3.501725499209384</v>
      </c>
      <c r="F26" s="130">
        <v>3.5048141328827533</v>
      </c>
      <c r="G26" s="130">
        <v>3.5000000000000004</v>
      </c>
      <c r="H26" s="130">
        <v>3.5000000000000004</v>
      </c>
    </row>
    <row r="27" spans="2:8" s="30" customFormat="1" ht="12.75" customHeight="1" x14ac:dyDescent="0.2">
      <c r="B27" s="15" t="s">
        <v>158</v>
      </c>
      <c r="C27" s="95" t="s">
        <v>132</v>
      </c>
      <c r="D27" s="130">
        <v>14.15682730920822</v>
      </c>
      <c r="E27" s="130">
        <v>14.111025499209385</v>
      </c>
      <c r="F27" s="130">
        <v>14.249564132882753</v>
      </c>
      <c r="G27" s="130">
        <v>13.933529999999999</v>
      </c>
      <c r="H27" s="130">
        <v>14.789400000000001</v>
      </c>
    </row>
    <row r="28" spans="2:8" ht="12.75" customHeight="1" x14ac:dyDescent="0.2">
      <c r="B28" s="100">
        <v>12</v>
      </c>
      <c r="C28" s="47" t="s">
        <v>133</v>
      </c>
      <c r="D28" s="131">
        <v>12.013181284366782</v>
      </c>
      <c r="E28" s="131">
        <v>13.399980964938512</v>
      </c>
      <c r="F28" s="131">
        <v>12.284366597678329</v>
      </c>
      <c r="G28" s="131">
        <v>13.222857393287391</v>
      </c>
      <c r="H28" s="131">
        <v>13.598440593341016</v>
      </c>
    </row>
    <row r="29" spans="2:8" ht="12.75" customHeight="1" x14ac:dyDescent="0.2">
      <c r="B29" s="99"/>
      <c r="C29" s="32" t="s">
        <v>74</v>
      </c>
      <c r="D29" s="41"/>
      <c r="E29" s="41"/>
      <c r="F29" s="41"/>
      <c r="G29" s="41"/>
      <c r="H29" s="41"/>
    </row>
    <row r="30" spans="2:8" ht="12.75" customHeight="1" x14ac:dyDescent="0.2">
      <c r="B30" s="2">
        <v>13</v>
      </c>
      <c r="C30" s="1" t="s">
        <v>134</v>
      </c>
      <c r="D30" s="29">
        <v>175961.67656295773</v>
      </c>
      <c r="E30" s="29">
        <v>178791.89649997998</v>
      </c>
      <c r="F30" s="29">
        <v>188823.14941323135</v>
      </c>
      <c r="G30" s="29">
        <v>196259.16564074263</v>
      </c>
      <c r="H30" s="29">
        <v>183925.31956867999</v>
      </c>
    </row>
    <row r="31" spans="2:8" ht="12.75" customHeight="1" x14ac:dyDescent="0.2">
      <c r="B31" s="100">
        <v>14</v>
      </c>
      <c r="C31" s="47" t="s">
        <v>135</v>
      </c>
      <c r="D31" s="132">
        <v>6.0044964491002135</v>
      </c>
      <c r="E31" s="132">
        <v>6.1952413391404688</v>
      </c>
      <c r="F31" s="132">
        <v>5.6339745697073678</v>
      </c>
      <c r="G31" s="132">
        <v>5.6108398773627881</v>
      </c>
      <c r="H31" s="132">
        <v>5.9943087043070813</v>
      </c>
    </row>
    <row r="32" spans="2:8" ht="25.5" customHeight="1" x14ac:dyDescent="0.2">
      <c r="C32" s="101" t="s">
        <v>136</v>
      </c>
      <c r="D32" s="133"/>
      <c r="E32" s="133"/>
      <c r="F32" s="133"/>
      <c r="G32" s="133"/>
      <c r="H32" s="133"/>
    </row>
    <row r="33" spans="2:8" ht="12.75" customHeight="1" x14ac:dyDescent="0.2">
      <c r="B33" s="2" t="s">
        <v>159</v>
      </c>
      <c r="C33" s="1" t="s">
        <v>137</v>
      </c>
      <c r="D33" s="134"/>
      <c r="E33" s="134"/>
      <c r="F33" s="134"/>
      <c r="G33" s="134"/>
      <c r="H33" s="134"/>
    </row>
    <row r="34" spans="2:8" ht="12.75" customHeight="1" x14ac:dyDescent="0.2">
      <c r="B34" s="2" t="s">
        <v>160</v>
      </c>
      <c r="C34" s="1" t="s">
        <v>121</v>
      </c>
      <c r="D34" s="134"/>
      <c r="E34" s="134"/>
      <c r="F34" s="134"/>
      <c r="G34" s="134"/>
      <c r="H34" s="134"/>
    </row>
    <row r="35" spans="2:8" ht="12.75" customHeight="1" x14ac:dyDescent="0.2">
      <c r="B35" s="100" t="s">
        <v>161</v>
      </c>
      <c r="C35" s="47" t="s">
        <v>138</v>
      </c>
      <c r="D35" s="136">
        <v>3</v>
      </c>
      <c r="E35" s="136">
        <v>3</v>
      </c>
      <c r="F35" s="136">
        <v>3</v>
      </c>
      <c r="G35" s="136">
        <v>3</v>
      </c>
      <c r="H35" s="135"/>
    </row>
    <row r="36" spans="2:8" ht="24.75" customHeight="1" x14ac:dyDescent="0.2">
      <c r="C36" s="101" t="s">
        <v>139</v>
      </c>
      <c r="D36" s="137"/>
      <c r="E36" s="137"/>
      <c r="F36" s="137"/>
      <c r="G36" s="137"/>
      <c r="H36" s="133"/>
    </row>
    <row r="37" spans="2:8" ht="12.75" customHeight="1" x14ac:dyDescent="0.2">
      <c r="B37" s="2" t="s">
        <v>162</v>
      </c>
      <c r="C37" s="1" t="s">
        <v>140</v>
      </c>
      <c r="D37" s="138"/>
      <c r="E37" s="138"/>
      <c r="F37" s="138"/>
      <c r="G37" s="138"/>
      <c r="H37" s="134"/>
    </row>
    <row r="38" spans="2:8" ht="12.75" customHeight="1" x14ac:dyDescent="0.2">
      <c r="B38" s="100" t="s">
        <v>163</v>
      </c>
      <c r="C38" s="47" t="s">
        <v>141</v>
      </c>
      <c r="D38" s="136">
        <v>3</v>
      </c>
      <c r="E38" s="136">
        <v>3</v>
      </c>
      <c r="F38" s="136">
        <v>3</v>
      </c>
      <c r="G38" s="136">
        <v>3</v>
      </c>
      <c r="H38" s="135"/>
    </row>
    <row r="39" spans="2:8" ht="12.75" customHeight="1" x14ac:dyDescent="0.2">
      <c r="C39" s="98" t="s">
        <v>142</v>
      </c>
      <c r="D39" s="41"/>
      <c r="E39" s="41"/>
      <c r="F39" s="41"/>
      <c r="G39" s="41"/>
      <c r="H39" s="41"/>
    </row>
    <row r="40" spans="2:8" ht="12.75" customHeight="1" x14ac:dyDescent="0.2">
      <c r="B40" s="2">
        <v>15</v>
      </c>
      <c r="C40" s="1" t="s">
        <v>143</v>
      </c>
      <c r="D40" s="108">
        <v>46394.529684333334</v>
      </c>
      <c r="E40" s="108">
        <v>46675.807167783292</v>
      </c>
      <c r="F40" s="108">
        <v>47232.864687699963</v>
      </c>
      <c r="G40" s="108">
        <v>46749.84643644996</v>
      </c>
      <c r="H40" s="108">
        <v>45494.79258136663</v>
      </c>
    </row>
    <row r="41" spans="2:8" ht="12.75" customHeight="1" x14ac:dyDescent="0.2">
      <c r="B41" s="2" t="s">
        <v>164</v>
      </c>
      <c r="C41" s="1" t="s">
        <v>144</v>
      </c>
      <c r="D41" s="108">
        <v>31499.34961258333</v>
      </c>
      <c r="E41" s="108">
        <v>31379.256650942534</v>
      </c>
      <c r="F41" s="108">
        <v>31092.312316942527</v>
      </c>
      <c r="G41" s="108">
        <v>30478.206413775868</v>
      </c>
      <c r="H41" s="108">
        <v>28658.215259525867</v>
      </c>
    </row>
    <row r="42" spans="2:8" ht="12.75" customHeight="1" x14ac:dyDescent="0.2">
      <c r="B42" s="2" t="s">
        <v>165</v>
      </c>
      <c r="C42" s="1" t="s">
        <v>145</v>
      </c>
      <c r="D42" s="108">
        <v>9849.2727303333359</v>
      </c>
      <c r="E42" s="108">
        <v>10652.489845467468</v>
      </c>
      <c r="F42" s="108">
        <v>10169.404683384133</v>
      </c>
      <c r="G42" s="108">
        <v>9526.8669108841332</v>
      </c>
      <c r="H42" s="108">
        <v>8031.3160011341342</v>
      </c>
    </row>
    <row r="43" spans="2:8" ht="12.75" customHeight="1" x14ac:dyDescent="0.2">
      <c r="B43" s="2">
        <v>16</v>
      </c>
      <c r="C43" s="1" t="s">
        <v>146</v>
      </c>
      <c r="D43" s="108">
        <v>21650.076882249999</v>
      </c>
      <c r="E43" s="108">
        <v>20726.766805475065</v>
      </c>
      <c r="F43" s="108">
        <v>20922.9076335584</v>
      </c>
      <c r="G43" s="108">
        <v>20951.339502891733</v>
      </c>
      <c r="H43" s="108">
        <v>20626.899258391732</v>
      </c>
    </row>
    <row r="44" spans="2:8" ht="12.75" customHeight="1" x14ac:dyDescent="0.2">
      <c r="B44" s="100">
        <v>17</v>
      </c>
      <c r="C44" s="47" t="s">
        <v>147</v>
      </c>
      <c r="D44" s="139">
        <v>217.37926424718364</v>
      </c>
      <c r="E44" s="139">
        <v>226.78485573179154</v>
      </c>
      <c r="F44" s="139">
        <v>227.20968501524638</v>
      </c>
      <c r="G44" s="139">
        <v>223.67051891269659</v>
      </c>
      <c r="H44" s="139">
        <v>221.27921647819534</v>
      </c>
    </row>
    <row r="45" spans="2:8" ht="12.75" customHeight="1" x14ac:dyDescent="0.2">
      <c r="C45" s="98" t="s">
        <v>148</v>
      </c>
      <c r="D45" s="41"/>
      <c r="E45" s="41"/>
      <c r="F45" s="41"/>
      <c r="G45" s="41"/>
      <c r="H45" s="41"/>
    </row>
    <row r="46" spans="2:8" ht="12.75" customHeight="1" x14ac:dyDescent="0.2">
      <c r="B46" s="2">
        <v>18</v>
      </c>
      <c r="C46" s="1" t="s">
        <v>149</v>
      </c>
      <c r="D46" s="108">
        <v>108683.33093500001</v>
      </c>
      <c r="E46" s="108">
        <v>110390.56773717</v>
      </c>
      <c r="F46" s="108">
        <v>106155.46589627949</v>
      </c>
      <c r="G46" s="108">
        <v>107108.08278319999</v>
      </c>
      <c r="H46" s="108">
        <v>105023.04658184006</v>
      </c>
    </row>
    <row r="47" spans="2:8" ht="12.75" customHeight="1" x14ac:dyDescent="0.2">
      <c r="B47" s="2">
        <v>19</v>
      </c>
      <c r="C47" s="1" t="s">
        <v>150</v>
      </c>
      <c r="D47" s="108">
        <v>87264.360743819998</v>
      </c>
      <c r="E47" s="108">
        <v>83436.857128109987</v>
      </c>
      <c r="F47" s="108">
        <v>81518.277066680006</v>
      </c>
      <c r="G47" s="108">
        <v>81159.092991156489</v>
      </c>
      <c r="H47" s="108">
        <v>82476.174731737367</v>
      </c>
    </row>
    <row r="48" spans="2:8" ht="12.75" customHeight="1" x14ac:dyDescent="0.2">
      <c r="B48" s="100">
        <v>20</v>
      </c>
      <c r="C48" s="47" t="s">
        <v>151</v>
      </c>
      <c r="D48" s="109">
        <v>124.544923046029</v>
      </c>
      <c r="E48" s="109">
        <v>132.30432153943099</v>
      </c>
      <c r="F48" s="109">
        <v>130.22290180329355</v>
      </c>
      <c r="G48" s="109">
        <v>131.97299136262038</v>
      </c>
      <c r="H48" s="109">
        <v>127.33743644566302</v>
      </c>
    </row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7753-C06A-4822-8388-8E11A109C230}">
  <sheetPr codeName="Ark10"/>
  <dimension ref="B1:L38"/>
  <sheetViews>
    <sheetView showGridLines="0" zoomScaleNormal="100" workbookViewId="0"/>
  </sheetViews>
  <sheetFormatPr defaultColWidth="12.28515625" defaultRowHeight="12.75" x14ac:dyDescent="0.2"/>
  <cols>
    <col min="1" max="1" width="3.7109375" customWidth="1"/>
    <col min="2" max="2" width="10.85546875" customWidth="1"/>
    <col min="3" max="3" width="61" bestFit="1" customWidth="1"/>
    <col min="4" max="11" width="16.85546875" customWidth="1"/>
  </cols>
  <sheetData>
    <row r="1" spans="2:12" ht="21" customHeight="1" x14ac:dyDescent="0.2"/>
    <row r="2" spans="2:12" ht="48" customHeight="1" x14ac:dyDescent="0.25">
      <c r="B2" s="50" t="s">
        <v>168</v>
      </c>
      <c r="C2" s="49"/>
      <c r="D2" s="121"/>
      <c r="E2" s="121"/>
      <c r="F2" s="121"/>
      <c r="G2" s="121"/>
      <c r="H2" s="121"/>
      <c r="I2" s="79"/>
      <c r="J2" s="79"/>
      <c r="K2" s="79"/>
      <c r="L2" s="42"/>
    </row>
    <row r="3" spans="2:12" ht="15" x14ac:dyDescent="0.25">
      <c r="B3" s="122" t="s">
        <v>76</v>
      </c>
      <c r="C3" s="123"/>
      <c r="D3" s="125" t="s">
        <v>182</v>
      </c>
      <c r="E3" s="126"/>
      <c r="F3" s="126"/>
      <c r="G3" s="126"/>
      <c r="H3" s="125" t="s">
        <v>183</v>
      </c>
      <c r="I3" s="126"/>
      <c r="J3" s="126"/>
      <c r="K3" s="126"/>
      <c r="L3" s="42"/>
    </row>
    <row r="4" spans="2:12" ht="15" x14ac:dyDescent="0.25">
      <c r="B4" s="124"/>
      <c r="C4" s="124"/>
      <c r="D4" s="120"/>
      <c r="E4" s="127"/>
      <c r="F4" s="127"/>
      <c r="G4" s="127"/>
      <c r="H4" s="120"/>
      <c r="I4" s="127"/>
      <c r="J4" s="127"/>
      <c r="K4" s="127"/>
      <c r="L4" s="42"/>
    </row>
    <row r="5" spans="2:12" ht="15" x14ac:dyDescent="0.25">
      <c r="B5" s="43" t="s">
        <v>75</v>
      </c>
      <c r="C5" s="43"/>
      <c r="D5" s="80">
        <v>44651</v>
      </c>
      <c r="E5" s="80">
        <v>44561</v>
      </c>
      <c r="F5" s="80">
        <v>44469</v>
      </c>
      <c r="G5" s="80">
        <v>44377</v>
      </c>
      <c r="H5" s="80">
        <v>44651</v>
      </c>
      <c r="I5" s="80">
        <v>44561</v>
      </c>
      <c r="J5" s="80">
        <v>44469</v>
      </c>
      <c r="K5" s="80">
        <v>44377</v>
      </c>
      <c r="L5" s="42" t="s">
        <v>4</v>
      </c>
    </row>
    <row r="6" spans="2:12" ht="15" x14ac:dyDescent="0.25">
      <c r="B6" s="46" t="s">
        <v>18</v>
      </c>
      <c r="C6" s="46"/>
      <c r="D6" s="102">
        <v>12</v>
      </c>
      <c r="E6" s="102">
        <v>12</v>
      </c>
      <c r="F6" s="102">
        <v>12</v>
      </c>
      <c r="G6" s="102">
        <v>12</v>
      </c>
      <c r="H6" s="102">
        <v>12</v>
      </c>
      <c r="I6" s="102">
        <v>12</v>
      </c>
      <c r="J6" s="102">
        <v>12</v>
      </c>
      <c r="K6" s="102">
        <v>12</v>
      </c>
      <c r="L6" s="42"/>
    </row>
    <row r="7" spans="2:12" ht="15" x14ac:dyDescent="0.25">
      <c r="B7" s="46" t="s">
        <v>19</v>
      </c>
      <c r="C7" s="46"/>
      <c r="D7" s="80" t="s">
        <v>4</v>
      </c>
      <c r="E7" s="80" t="s">
        <v>4</v>
      </c>
      <c r="F7" s="80" t="s">
        <v>4</v>
      </c>
      <c r="G7" s="80" t="s">
        <v>4</v>
      </c>
      <c r="H7" s="80" t="s">
        <v>4</v>
      </c>
      <c r="I7" s="80" t="s">
        <v>4</v>
      </c>
      <c r="J7" s="80" t="s">
        <v>4</v>
      </c>
      <c r="K7" s="80" t="s">
        <v>4</v>
      </c>
      <c r="L7" s="42"/>
    </row>
    <row r="8" spans="2:12" ht="12.75" customHeight="1" x14ac:dyDescent="0.25">
      <c r="B8" s="83" t="s">
        <v>20</v>
      </c>
      <c r="C8" s="84" t="s">
        <v>21</v>
      </c>
      <c r="D8" s="44"/>
      <c r="E8" s="44"/>
      <c r="F8" s="44"/>
      <c r="G8" s="44"/>
      <c r="H8" s="66">
        <v>46394.529684333334</v>
      </c>
      <c r="I8" s="66">
        <v>46675.807167783292</v>
      </c>
      <c r="J8" s="66">
        <v>47232.864687699963</v>
      </c>
      <c r="K8" s="66">
        <v>46749.84643644996</v>
      </c>
      <c r="L8" s="42"/>
    </row>
    <row r="9" spans="2:12" ht="12.75" customHeight="1" x14ac:dyDescent="0.25">
      <c r="B9" s="45" t="s">
        <v>22</v>
      </c>
      <c r="C9" s="45"/>
      <c r="D9" s="45"/>
      <c r="E9" s="45"/>
      <c r="F9" s="45"/>
      <c r="G9" s="45"/>
      <c r="H9" s="45"/>
      <c r="I9" s="45"/>
      <c r="J9" s="45"/>
      <c r="K9" s="45"/>
      <c r="L9" s="42"/>
    </row>
    <row r="10" spans="2:12" ht="15" x14ac:dyDescent="0.25">
      <c r="B10" s="83" t="s">
        <v>23</v>
      </c>
      <c r="C10" s="107" t="s">
        <v>24</v>
      </c>
      <c r="D10" s="65">
        <v>72167.818265583322</v>
      </c>
      <c r="E10" s="65">
        <v>72440.333845271656</v>
      </c>
      <c r="F10" s="65">
        <v>72143.351228938336</v>
      </c>
      <c r="G10" s="65">
        <v>70128.647569355002</v>
      </c>
      <c r="H10" s="66">
        <v>4463.5204914166661</v>
      </c>
      <c r="I10" s="66">
        <v>4481.9647701322501</v>
      </c>
      <c r="J10" s="66">
        <v>4466.3642314655835</v>
      </c>
      <c r="K10" s="66">
        <v>4342.5607332989175</v>
      </c>
      <c r="L10" s="42"/>
    </row>
    <row r="11" spans="2:12" s="77" customFormat="1" ht="12.75" customHeight="1" x14ac:dyDescent="0.25">
      <c r="B11" s="87" t="s">
        <v>25</v>
      </c>
      <c r="C11" s="85" t="s">
        <v>26</v>
      </c>
      <c r="D11" s="74">
        <v>55142.900467666659</v>
      </c>
      <c r="E11" s="74">
        <v>55260.412862692494</v>
      </c>
      <c r="F11" s="74">
        <v>54916.616231942498</v>
      </c>
      <c r="G11" s="74">
        <v>53369.641798025834</v>
      </c>
      <c r="H11" s="75">
        <v>2757.145023333333</v>
      </c>
      <c r="I11" s="75">
        <v>2763.0206431221245</v>
      </c>
      <c r="J11" s="75">
        <v>2745.8308116221251</v>
      </c>
      <c r="K11" s="75">
        <v>2668.4820900387917</v>
      </c>
      <c r="L11" s="76"/>
    </row>
    <row r="12" spans="2:12" s="77" customFormat="1" ht="12.75" customHeight="1" x14ac:dyDescent="0.25">
      <c r="B12" s="87" t="s">
        <v>27</v>
      </c>
      <c r="C12" s="85" t="s">
        <v>28</v>
      </c>
      <c r="D12" s="74">
        <v>16816.073152000001</v>
      </c>
      <c r="E12" s="74">
        <v>16947.095127318335</v>
      </c>
      <c r="F12" s="74">
        <v>16968.475696651665</v>
      </c>
      <c r="G12" s="74">
        <v>16518.34202306833</v>
      </c>
      <c r="H12" s="75">
        <v>1706.2683267499999</v>
      </c>
      <c r="I12" s="75">
        <v>1718.8370530101254</v>
      </c>
      <c r="J12" s="75">
        <v>1720.3824688434586</v>
      </c>
      <c r="K12" s="75">
        <v>1673.927692260125</v>
      </c>
      <c r="L12" s="76"/>
    </row>
    <row r="13" spans="2:12" ht="12.75" customHeight="1" x14ac:dyDescent="0.25">
      <c r="B13" s="83" t="s">
        <v>29</v>
      </c>
      <c r="C13" s="84" t="s">
        <v>30</v>
      </c>
      <c r="D13" s="65">
        <v>46821.012253166671</v>
      </c>
      <c r="E13" s="65">
        <v>46079.763488778328</v>
      </c>
      <c r="F13" s="65">
        <v>45661.543606778338</v>
      </c>
      <c r="G13" s="65">
        <v>44693.514847028331</v>
      </c>
      <c r="H13" s="66">
        <v>20525.089021166666</v>
      </c>
      <c r="I13" s="66">
        <v>20317.237747965501</v>
      </c>
      <c r="J13" s="66">
        <v>20161.975118298829</v>
      </c>
      <c r="K13" s="66">
        <v>19706.491869548834</v>
      </c>
      <c r="L13" s="42"/>
    </row>
    <row r="14" spans="2:12" s="77" customFormat="1" ht="24.75" x14ac:dyDescent="0.25">
      <c r="B14" s="87" t="s">
        <v>31</v>
      </c>
      <c r="C14" s="85" t="s">
        <v>32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6"/>
    </row>
    <row r="15" spans="2:12" s="77" customFormat="1" ht="12.75" customHeight="1" x14ac:dyDescent="0.25">
      <c r="B15" s="87" t="s">
        <v>33</v>
      </c>
      <c r="C15" s="85" t="s">
        <v>34</v>
      </c>
      <c r="D15" s="74">
        <v>46506.949977250006</v>
      </c>
      <c r="E15" s="74">
        <v>46072.788551274163</v>
      </c>
      <c r="F15" s="74">
        <v>45654.568669274166</v>
      </c>
      <c r="G15" s="74">
        <v>44680.651931190834</v>
      </c>
      <c r="H15" s="75">
        <v>20211.026745250001</v>
      </c>
      <c r="I15" s="75">
        <v>20310.262810461336</v>
      </c>
      <c r="J15" s="75">
        <v>20155.000180794665</v>
      </c>
      <c r="K15" s="75">
        <v>19693.628953711333</v>
      </c>
      <c r="L15" s="76"/>
    </row>
    <row r="16" spans="2:12" s="77" customFormat="1" ht="12.75" customHeight="1" x14ac:dyDescent="0.25">
      <c r="B16" s="87" t="s">
        <v>35</v>
      </c>
      <c r="C16" s="85" t="s">
        <v>36</v>
      </c>
      <c r="D16" s="74">
        <v>314.06227591666664</v>
      </c>
      <c r="E16" s="74">
        <v>6.9749375041666672</v>
      </c>
      <c r="F16" s="74">
        <v>6.9749375041666672</v>
      </c>
      <c r="G16" s="74">
        <v>12.862915837499999</v>
      </c>
      <c r="H16" s="75">
        <v>314.06227591666664</v>
      </c>
      <c r="I16" s="75">
        <v>6.9749375041666672</v>
      </c>
      <c r="J16" s="75">
        <v>6.9749375041666672</v>
      </c>
      <c r="K16" s="75">
        <v>12.862915837499999</v>
      </c>
      <c r="L16" s="76"/>
    </row>
    <row r="17" spans="2:11" ht="12.75" customHeight="1" x14ac:dyDescent="0.2">
      <c r="B17" s="83" t="s">
        <v>37</v>
      </c>
      <c r="C17" s="84" t="s">
        <v>38</v>
      </c>
      <c r="D17" s="69" t="s">
        <v>4</v>
      </c>
      <c r="E17" s="69"/>
      <c r="F17" s="69" t="s">
        <v>4</v>
      </c>
      <c r="G17" s="69" t="s">
        <v>4</v>
      </c>
      <c r="H17" s="66">
        <v>567.85932474999993</v>
      </c>
      <c r="I17" s="66">
        <v>572.88142749440829</v>
      </c>
      <c r="J17" s="66">
        <v>578.33314457774179</v>
      </c>
      <c r="K17" s="66">
        <v>503.04090382774166</v>
      </c>
    </row>
    <row r="18" spans="2:11" x14ac:dyDescent="0.2">
      <c r="B18" s="83" t="s">
        <v>39</v>
      </c>
      <c r="C18" s="84" t="s">
        <v>40</v>
      </c>
      <c r="D18" s="67">
        <v>9859.8183914166639</v>
      </c>
      <c r="E18" s="67">
        <v>10391.491735371665</v>
      </c>
      <c r="F18" s="67">
        <v>10373.009689954999</v>
      </c>
      <c r="G18" s="67">
        <v>10393.400526121666</v>
      </c>
      <c r="H18" s="66">
        <v>1476.6058734166666</v>
      </c>
      <c r="I18" s="66">
        <v>1493.166398054417</v>
      </c>
      <c r="J18" s="66">
        <v>1449.082198971083</v>
      </c>
      <c r="K18" s="66">
        <v>1419.1323353877499</v>
      </c>
    </row>
    <row r="19" spans="2:11" s="77" customFormat="1" ht="12" customHeight="1" x14ac:dyDescent="0.2">
      <c r="B19" s="87" t="s">
        <v>41</v>
      </c>
      <c r="C19" s="85" t="s">
        <v>42</v>
      </c>
      <c r="D19" s="74">
        <v>801.68464916666665</v>
      </c>
      <c r="E19" s="74">
        <v>778.00202130916659</v>
      </c>
      <c r="F19" s="74">
        <v>756.69411514250021</v>
      </c>
      <c r="G19" s="74">
        <v>743.74037547583339</v>
      </c>
      <c r="H19" s="75">
        <v>801.68464916666665</v>
      </c>
      <c r="I19" s="75">
        <v>778.00202130916659</v>
      </c>
      <c r="J19" s="75">
        <v>756.69411514250021</v>
      </c>
      <c r="K19" s="75">
        <v>743.74037547583339</v>
      </c>
    </row>
    <row r="20" spans="2:11" s="77" customFormat="1" ht="12" customHeight="1" x14ac:dyDescent="0.2">
      <c r="B20" s="87" t="s">
        <v>43</v>
      </c>
      <c r="C20" s="85" t="s">
        <v>44</v>
      </c>
      <c r="D20" s="75">
        <v>0</v>
      </c>
      <c r="E20" s="75">
        <v>0</v>
      </c>
      <c r="F20" s="75">
        <v>0</v>
      </c>
      <c r="G20" s="75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 s="77" customFormat="1" x14ac:dyDescent="0.2">
      <c r="B21" s="87" t="s">
        <v>45</v>
      </c>
      <c r="C21" s="85" t="s">
        <v>46</v>
      </c>
      <c r="D21" s="74">
        <v>9058.1337422499982</v>
      </c>
      <c r="E21" s="74">
        <v>9613.489714062498</v>
      </c>
      <c r="F21" s="74">
        <v>9616.3155748125009</v>
      </c>
      <c r="G21" s="74">
        <v>9649.6601506458337</v>
      </c>
      <c r="H21" s="75">
        <v>674.92122425000002</v>
      </c>
      <c r="I21" s="75">
        <v>715.16437674525002</v>
      </c>
      <c r="J21" s="75">
        <v>692.38808382858326</v>
      </c>
      <c r="K21" s="75">
        <v>675.39195991191662</v>
      </c>
    </row>
    <row r="22" spans="2:11" x14ac:dyDescent="0.2">
      <c r="B22" s="83" t="s">
        <v>47</v>
      </c>
      <c r="C22" s="84" t="s">
        <v>48</v>
      </c>
      <c r="D22" s="67">
        <v>12447.167283833332</v>
      </c>
      <c r="E22" s="67">
        <v>13212.96787126667</v>
      </c>
      <c r="F22" s="67">
        <v>13373.086058433333</v>
      </c>
      <c r="G22" s="67">
        <v>13029.495813933332</v>
      </c>
      <c r="H22" s="66">
        <v>3419.6683786666658</v>
      </c>
      <c r="I22" s="66">
        <v>3477.1990682183332</v>
      </c>
      <c r="J22" s="66">
        <v>3422.1104371349998</v>
      </c>
      <c r="K22" s="66">
        <v>3539.714765551666</v>
      </c>
    </row>
    <row r="23" spans="2:11" x14ac:dyDescent="0.2">
      <c r="B23" s="83" t="s">
        <v>49</v>
      </c>
      <c r="C23" s="84" t="s">
        <v>50</v>
      </c>
      <c r="D23" s="67">
        <v>20932.13046475</v>
      </c>
      <c r="E23" s="67">
        <v>20736.144783719166</v>
      </c>
      <c r="F23" s="67">
        <v>20288.943729969167</v>
      </c>
      <c r="G23" s="67">
        <v>19345.316125552501</v>
      </c>
      <c r="H23" s="66">
        <v>1046.6065231666666</v>
      </c>
      <c r="I23" s="66">
        <v>1036.8072390776249</v>
      </c>
      <c r="J23" s="66">
        <v>1014.4471864942916</v>
      </c>
      <c r="K23" s="66">
        <v>967.26580616095816</v>
      </c>
    </row>
    <row r="24" spans="2:11" x14ac:dyDescent="0.2">
      <c r="B24" s="83" t="s">
        <v>51</v>
      </c>
      <c r="C24" s="84" t="s">
        <v>52</v>
      </c>
      <c r="D24" s="69"/>
      <c r="E24" s="69"/>
      <c r="F24" s="69"/>
      <c r="G24" s="69"/>
      <c r="H24" s="66">
        <v>31499.34961258333</v>
      </c>
      <c r="I24" s="66">
        <v>31379.256650942534</v>
      </c>
      <c r="J24" s="66">
        <v>31092.312316942527</v>
      </c>
      <c r="K24" s="66">
        <v>30478.206413775868</v>
      </c>
    </row>
    <row r="25" spans="2:11" x14ac:dyDescent="0.2">
      <c r="B25" s="45" t="s">
        <v>53</v>
      </c>
      <c r="C25" s="45"/>
      <c r="D25" s="70"/>
      <c r="E25" s="70"/>
      <c r="F25" s="70"/>
      <c r="G25" s="70"/>
      <c r="H25" s="71"/>
      <c r="I25" s="71"/>
      <c r="J25" s="71"/>
      <c r="K25" s="71"/>
    </row>
    <row r="26" spans="2:11" x14ac:dyDescent="0.2">
      <c r="B26" s="83" t="s">
        <v>54</v>
      </c>
      <c r="C26" s="84" t="s">
        <v>55</v>
      </c>
      <c r="D26" s="65">
        <v>22839.716374666663</v>
      </c>
      <c r="E26" s="65">
        <v>22537.23015495417</v>
      </c>
      <c r="F26" s="65">
        <v>22784.144823787501</v>
      </c>
      <c r="G26" s="65">
        <v>21644.832878787503</v>
      </c>
      <c r="H26" s="66">
        <v>1956.4793770000003</v>
      </c>
      <c r="I26" s="66">
        <v>1931.0481803783002</v>
      </c>
      <c r="J26" s="66">
        <v>1933.3230131282999</v>
      </c>
      <c r="K26" s="66">
        <v>1769.7774971283</v>
      </c>
    </row>
    <row r="27" spans="2:11" x14ac:dyDescent="0.2">
      <c r="B27" s="83" t="s">
        <v>56</v>
      </c>
      <c r="C27" s="84" t="s">
        <v>57</v>
      </c>
      <c r="D27" s="65">
        <v>4919.1844796666655</v>
      </c>
      <c r="E27" s="65">
        <v>5747.9250553541669</v>
      </c>
      <c r="F27" s="65">
        <v>5375.6280483541668</v>
      </c>
      <c r="G27" s="65">
        <v>4920.4632206875003</v>
      </c>
      <c r="H27" s="66">
        <v>4359.0728126666663</v>
      </c>
      <c r="I27" s="66">
        <v>5168.1903565191669</v>
      </c>
      <c r="J27" s="66">
        <v>4767.8465107691673</v>
      </c>
      <c r="K27" s="66">
        <v>4304.6877344358336</v>
      </c>
    </row>
    <row r="28" spans="2:11" x14ac:dyDescent="0.2">
      <c r="B28" s="83" t="s">
        <v>58</v>
      </c>
      <c r="C28" s="84" t="s">
        <v>59</v>
      </c>
      <c r="D28" s="65">
        <v>3533.7205406666667</v>
      </c>
      <c r="E28" s="65">
        <v>3553.2513085700007</v>
      </c>
      <c r="F28" s="65">
        <v>3468.2351594866664</v>
      </c>
      <c r="G28" s="65">
        <v>3452.4016793199994</v>
      </c>
      <c r="H28" s="66">
        <v>3533.7205406666667</v>
      </c>
      <c r="I28" s="66">
        <v>3553.2513085700007</v>
      </c>
      <c r="J28" s="66">
        <v>3468.2351594866664</v>
      </c>
      <c r="K28" s="66">
        <v>3452.4016793199994</v>
      </c>
    </row>
    <row r="29" spans="2:11" ht="36" x14ac:dyDescent="0.2">
      <c r="B29" s="87" t="s">
        <v>96</v>
      </c>
      <c r="C29" s="106" t="s">
        <v>185</v>
      </c>
      <c r="D29" s="69"/>
      <c r="E29" s="69"/>
      <c r="F29" s="69"/>
      <c r="G29" s="69"/>
      <c r="H29" s="66"/>
      <c r="I29" s="66"/>
      <c r="J29" s="66"/>
      <c r="K29" s="66"/>
    </row>
    <row r="30" spans="2:11" x14ac:dyDescent="0.2">
      <c r="B30" s="87" t="s">
        <v>184</v>
      </c>
      <c r="C30" s="106" t="s">
        <v>186</v>
      </c>
      <c r="D30" s="69"/>
      <c r="E30" s="69"/>
      <c r="F30" s="69"/>
      <c r="G30" s="69"/>
      <c r="H30" s="66"/>
      <c r="I30" s="66"/>
      <c r="J30" s="66"/>
      <c r="K30" s="66"/>
    </row>
    <row r="31" spans="2:11" x14ac:dyDescent="0.2">
      <c r="B31" s="83" t="s">
        <v>60</v>
      </c>
      <c r="C31" s="84" t="s">
        <v>61</v>
      </c>
      <c r="D31" s="65">
        <v>31292.621395000009</v>
      </c>
      <c r="E31" s="65">
        <v>31838.406518878332</v>
      </c>
      <c r="F31" s="65">
        <v>31628.008031628338</v>
      </c>
      <c r="G31" s="65">
        <v>30017.697778795002</v>
      </c>
      <c r="H31" s="66">
        <v>9849.2727303333359</v>
      </c>
      <c r="I31" s="66">
        <v>10652.489845467468</v>
      </c>
      <c r="J31" s="66">
        <v>10169.404683384133</v>
      </c>
      <c r="K31" s="66">
        <v>9526.8669108841332</v>
      </c>
    </row>
    <row r="32" spans="2:11" x14ac:dyDescent="0.2">
      <c r="B32" s="87" t="s">
        <v>62</v>
      </c>
      <c r="C32" s="85" t="s">
        <v>63</v>
      </c>
      <c r="D32" s="66"/>
      <c r="E32" s="66"/>
      <c r="F32" s="66"/>
      <c r="G32" s="66"/>
      <c r="H32" s="66"/>
      <c r="I32" s="66"/>
      <c r="J32" s="66"/>
      <c r="K32" s="66"/>
    </row>
    <row r="33" spans="2:11" x14ac:dyDescent="0.2">
      <c r="B33" s="87" t="s">
        <v>64</v>
      </c>
      <c r="C33" s="85" t="s">
        <v>65</v>
      </c>
      <c r="D33" s="66"/>
      <c r="E33" s="66"/>
      <c r="F33" s="66"/>
      <c r="G33" s="66"/>
      <c r="H33" s="66"/>
      <c r="I33" s="66"/>
      <c r="J33" s="66"/>
      <c r="K33" s="66"/>
    </row>
    <row r="34" spans="2:11" x14ac:dyDescent="0.2">
      <c r="B34" s="87" t="s">
        <v>66</v>
      </c>
      <c r="C34" s="85" t="s">
        <v>67</v>
      </c>
      <c r="D34" s="67"/>
      <c r="E34" s="67"/>
      <c r="F34" s="67"/>
      <c r="G34" s="67"/>
      <c r="H34" s="68"/>
      <c r="I34" s="68"/>
      <c r="J34" s="68"/>
      <c r="K34" s="68"/>
    </row>
    <row r="35" spans="2:11" x14ac:dyDescent="0.2">
      <c r="B35" s="45"/>
      <c r="C35" s="45"/>
      <c r="D35" s="71"/>
      <c r="E35" s="71"/>
      <c r="F35" s="71"/>
      <c r="G35" s="71"/>
      <c r="H35" s="71"/>
      <c r="I35" s="71"/>
      <c r="J35" s="71"/>
      <c r="K35" s="71"/>
    </row>
    <row r="36" spans="2:11" x14ac:dyDescent="0.2">
      <c r="B36" s="84" t="s">
        <v>68</v>
      </c>
      <c r="C36" s="84" t="s">
        <v>69</v>
      </c>
      <c r="D36" s="69"/>
      <c r="E36" s="69"/>
      <c r="F36" s="69"/>
      <c r="G36" s="69"/>
      <c r="H36" s="68">
        <v>46394.529684333334</v>
      </c>
      <c r="I36" s="68">
        <v>46675.807167783292</v>
      </c>
      <c r="J36" s="68">
        <v>47232.864687699963</v>
      </c>
      <c r="K36" s="68">
        <v>46749.84643644996</v>
      </c>
    </row>
    <row r="37" spans="2:11" x14ac:dyDescent="0.2">
      <c r="B37" s="84" t="s">
        <v>70</v>
      </c>
      <c r="C37" s="84" t="s">
        <v>71</v>
      </c>
      <c r="D37" s="69"/>
      <c r="E37" s="69"/>
      <c r="F37" s="69"/>
      <c r="G37" s="69"/>
      <c r="H37" s="68">
        <v>21650.076882249999</v>
      </c>
      <c r="I37" s="68">
        <v>20726.766805475065</v>
      </c>
      <c r="J37" s="68">
        <v>20922.9076335584</v>
      </c>
      <c r="K37" s="68">
        <v>20951.339502891733</v>
      </c>
    </row>
    <row r="38" spans="2:11" ht="13.5" thickBot="1" x14ac:dyDescent="0.25">
      <c r="B38" s="86" t="s">
        <v>72</v>
      </c>
      <c r="C38" s="86" t="s">
        <v>73</v>
      </c>
      <c r="D38" s="72"/>
      <c r="E38" s="72"/>
      <c r="F38" s="72"/>
      <c r="G38" s="72"/>
      <c r="H38" s="73">
        <v>2.1737926424718363</v>
      </c>
      <c r="I38" s="73">
        <v>2.2678485573179152</v>
      </c>
      <c r="J38" s="73">
        <v>2.2720968501524639</v>
      </c>
      <c r="K38" s="73">
        <v>2.2367051891269658</v>
      </c>
    </row>
  </sheetData>
  <mergeCells count="4">
    <mergeCell ref="D2:H2"/>
    <mergeCell ref="B3:C4"/>
    <mergeCell ref="D3:G4"/>
    <mergeCell ref="H3:K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CCEFD-9371-4674-BD8F-B48A5994021D}">
  <sheetPr>
    <pageSetUpPr fitToPage="1"/>
  </sheetPr>
  <dimension ref="B1:D10"/>
  <sheetViews>
    <sheetView showGridLines="0" workbookViewId="0">
      <selection activeCell="D5" sqref="D5"/>
    </sheetView>
  </sheetViews>
  <sheetFormatPr defaultColWidth="6.85546875" defaultRowHeight="12.75" x14ac:dyDescent="0.2"/>
  <cols>
    <col min="1" max="2" width="3.7109375" customWidth="1"/>
    <col min="3" max="3" width="57.140625" bestFit="1" customWidth="1"/>
    <col min="4" max="4" width="89.5703125" bestFit="1" customWidth="1"/>
    <col min="6" max="6" width="16.85546875" customWidth="1"/>
  </cols>
  <sheetData>
    <row r="1" spans="2:4" ht="21" customHeight="1" x14ac:dyDescent="0.2"/>
    <row r="2" spans="2:4" ht="48" customHeight="1" x14ac:dyDescent="0.2">
      <c r="B2" s="110" t="s">
        <v>190</v>
      </c>
      <c r="C2" s="110"/>
      <c r="D2" s="110"/>
    </row>
    <row r="3" spans="2:4" ht="30" customHeight="1" x14ac:dyDescent="0.2">
      <c r="B3" s="111"/>
      <c r="C3" s="111"/>
      <c r="D3" s="111"/>
    </row>
    <row r="4" spans="2:4" ht="24" x14ac:dyDescent="0.2">
      <c r="B4" s="112" t="s">
        <v>191</v>
      </c>
      <c r="C4" s="112" t="s">
        <v>192</v>
      </c>
      <c r="D4" s="113"/>
    </row>
    <row r="5" spans="2:4" x14ac:dyDescent="0.2">
      <c r="B5" s="114" t="s">
        <v>193</v>
      </c>
      <c r="C5" s="114" t="s">
        <v>194</v>
      </c>
      <c r="D5" s="115"/>
    </row>
    <row r="6" spans="2:4" x14ac:dyDescent="0.2">
      <c r="B6" s="114" t="s">
        <v>195</v>
      </c>
      <c r="C6" s="114" t="s">
        <v>196</v>
      </c>
      <c r="D6" s="113" t="s">
        <v>197</v>
      </c>
    </row>
    <row r="7" spans="2:4" ht="24" x14ac:dyDescent="0.2">
      <c r="B7" s="114" t="s">
        <v>198</v>
      </c>
      <c r="C7" s="114" t="s">
        <v>199</v>
      </c>
      <c r="D7" s="115"/>
    </row>
    <row r="8" spans="2:4" x14ac:dyDescent="0.2">
      <c r="B8" s="114" t="s">
        <v>200</v>
      </c>
      <c r="C8" s="114" t="s">
        <v>201</v>
      </c>
      <c r="D8" s="115" t="s">
        <v>202</v>
      </c>
    </row>
    <row r="9" spans="2:4" x14ac:dyDescent="0.2">
      <c r="B9" s="114" t="s">
        <v>203</v>
      </c>
      <c r="C9" s="114" t="s">
        <v>204</v>
      </c>
      <c r="D9" s="115" t="s">
        <v>205</v>
      </c>
    </row>
    <row r="10" spans="2:4" ht="36.75" thickBot="1" x14ac:dyDescent="0.25">
      <c r="B10" s="116" t="s">
        <v>206</v>
      </c>
      <c r="C10" s="116" t="s">
        <v>207</v>
      </c>
      <c r="D10" s="117" t="s">
        <v>188</v>
      </c>
    </row>
  </sheetData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48"/>
  <dimension ref="A1:I12"/>
  <sheetViews>
    <sheetView workbookViewId="0">
      <selection activeCell="B3" sqref="B3"/>
    </sheetView>
  </sheetViews>
  <sheetFormatPr defaultColWidth="9.140625" defaultRowHeight="12.75" x14ac:dyDescent="0.2"/>
  <cols>
    <col min="1" max="1" width="3.7109375" style="25" customWidth="1"/>
    <col min="2" max="2" width="9.140625" style="25"/>
    <col min="3" max="3" width="66.140625" style="25" bestFit="1" customWidth="1"/>
    <col min="4" max="5" width="17.85546875" style="25" customWidth="1"/>
    <col min="6" max="16384" width="9.140625" style="25"/>
  </cols>
  <sheetData>
    <row r="1" spans="1:9" ht="21" customHeight="1" x14ac:dyDescent="0.2">
      <c r="A1" s="16"/>
      <c r="B1" s="16"/>
      <c r="C1" s="16"/>
      <c r="D1" s="16"/>
      <c r="E1" s="16"/>
      <c r="F1" s="16"/>
      <c r="G1" s="16"/>
      <c r="H1" s="16"/>
    </row>
    <row r="2" spans="1:9" ht="48" customHeight="1" x14ac:dyDescent="0.2">
      <c r="A2" s="24"/>
      <c r="B2" s="118" t="s">
        <v>17</v>
      </c>
      <c r="C2" s="118"/>
      <c r="D2" s="118"/>
      <c r="E2" s="118"/>
      <c r="F2" s="118"/>
      <c r="G2" s="118"/>
      <c r="H2" s="118"/>
      <c r="I2" s="118"/>
    </row>
    <row r="3" spans="1:9" ht="25.5" x14ac:dyDescent="0.2">
      <c r="A3" s="37"/>
      <c r="B3" s="12" t="s">
        <v>210</v>
      </c>
      <c r="C3" s="8"/>
      <c r="D3" s="26" t="s">
        <v>181</v>
      </c>
      <c r="E3" s="38"/>
      <c r="F3" s="38"/>
      <c r="G3" s="38"/>
      <c r="H3" s="38"/>
    </row>
    <row r="4" spans="1:9" ht="12.75" customHeight="1" x14ac:dyDescent="0.2">
      <c r="A4" s="35"/>
      <c r="B4" s="64">
        <v>1</v>
      </c>
      <c r="C4" s="58" t="s">
        <v>172</v>
      </c>
      <c r="D4" s="59">
        <v>33429.356869000003</v>
      </c>
      <c r="E4" s="28"/>
      <c r="F4" s="28"/>
      <c r="G4" s="28"/>
      <c r="H4" s="28"/>
      <c r="I4" s="39"/>
    </row>
    <row r="5" spans="1:9" ht="12.75" customHeight="1" x14ac:dyDescent="0.2">
      <c r="A5" s="35"/>
      <c r="B5" s="35">
        <v>2</v>
      </c>
      <c r="C5" s="40" t="s">
        <v>173</v>
      </c>
      <c r="D5" s="57">
        <v>1646.2633490000001</v>
      </c>
      <c r="E5" s="28"/>
      <c r="F5" s="27"/>
      <c r="G5" s="27"/>
      <c r="H5" s="39"/>
      <c r="I5" s="39"/>
    </row>
    <row r="6" spans="1:9" ht="12.75" customHeight="1" x14ac:dyDescent="0.2">
      <c r="A6" s="34"/>
      <c r="B6" s="35">
        <v>3</v>
      </c>
      <c r="C6" s="40" t="s">
        <v>174</v>
      </c>
      <c r="D6" s="57">
        <v>73.892998000000006</v>
      </c>
      <c r="E6" s="28"/>
      <c r="F6" s="33"/>
      <c r="G6" s="33"/>
      <c r="H6" s="39"/>
      <c r="I6" s="39"/>
    </row>
    <row r="7" spans="1:9" ht="12.75" customHeight="1" x14ac:dyDescent="0.2">
      <c r="A7" s="35"/>
      <c r="B7" s="35">
        <v>4</v>
      </c>
      <c r="C7" s="40" t="s">
        <v>175</v>
      </c>
      <c r="D7" s="57">
        <v>0</v>
      </c>
      <c r="E7" s="28"/>
      <c r="F7" s="27"/>
      <c r="G7" s="27"/>
      <c r="H7" s="39"/>
      <c r="I7" s="39"/>
    </row>
    <row r="8" spans="1:9" ht="12.75" customHeight="1" x14ac:dyDescent="0.2">
      <c r="B8" s="35">
        <v>5</v>
      </c>
      <c r="C8" s="40" t="s">
        <v>176</v>
      </c>
      <c r="D8" s="57">
        <v>0</v>
      </c>
      <c r="E8" s="39"/>
      <c r="F8" s="39"/>
      <c r="G8" s="39"/>
      <c r="H8" s="39"/>
      <c r="I8" s="39"/>
    </row>
    <row r="9" spans="1:9" ht="12.75" customHeight="1" x14ac:dyDescent="0.2">
      <c r="B9" s="35">
        <v>6</v>
      </c>
      <c r="C9" s="40" t="s">
        <v>177</v>
      </c>
      <c r="D9" s="57">
        <v>0</v>
      </c>
      <c r="E9" s="39"/>
      <c r="F9" s="39"/>
      <c r="G9" s="39"/>
      <c r="H9" s="39"/>
      <c r="I9" s="39"/>
    </row>
    <row r="10" spans="1:9" ht="12.75" customHeight="1" x14ac:dyDescent="0.2">
      <c r="B10" s="35">
        <v>7</v>
      </c>
      <c r="C10" s="40" t="s">
        <v>178</v>
      </c>
      <c r="D10" s="57">
        <v>0.41600399999999998</v>
      </c>
      <c r="E10" s="39"/>
      <c r="F10" s="39"/>
      <c r="G10" s="39"/>
      <c r="H10" s="39"/>
      <c r="I10" s="39"/>
    </row>
    <row r="11" spans="1:9" ht="12.75" customHeight="1" x14ac:dyDescent="0.2">
      <c r="B11" s="35">
        <v>8</v>
      </c>
      <c r="C11" s="40" t="s">
        <v>179</v>
      </c>
      <c r="D11" s="57">
        <v>1159.54368</v>
      </c>
      <c r="E11" s="39"/>
      <c r="F11" s="39"/>
      <c r="G11" s="39"/>
      <c r="H11" s="39"/>
      <c r="I11" s="39"/>
    </row>
    <row r="12" spans="1:9" ht="12.75" customHeight="1" thickBot="1" x14ac:dyDescent="0.25">
      <c r="A12" s="61"/>
      <c r="B12" s="62">
        <v>9</v>
      </c>
      <c r="C12" s="63" t="s">
        <v>180</v>
      </c>
      <c r="D12" s="60">
        <v>36309.472900000001</v>
      </c>
      <c r="E12" s="28"/>
      <c r="F12" s="39"/>
      <c r="G12" s="39"/>
      <c r="H12" s="39"/>
      <c r="I12" s="39"/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Index</vt:lpstr>
      <vt:lpstr>EU OV1</vt:lpstr>
      <vt:lpstr>EU KM1</vt:lpstr>
      <vt:lpstr>EU LIQ1</vt:lpstr>
      <vt:lpstr>EU LIQB</vt:lpstr>
      <vt:lpstr>EU CR8</vt:lpstr>
    </vt:vector>
  </TitlesOfParts>
  <Company>Bankdata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Anette Thestrup</cp:lastModifiedBy>
  <cp:lastPrinted>2020-02-20T12:05:08Z</cp:lastPrinted>
  <dcterms:created xsi:type="dcterms:W3CDTF">2018-02-08T09:24:03Z</dcterms:created>
  <dcterms:modified xsi:type="dcterms:W3CDTF">2022-04-26T11:19:21Z</dcterms:modified>
</cp:coreProperties>
</file>