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Denne_projektmappe"/>
  <mc:AlternateContent xmlns:mc="http://schemas.openxmlformats.org/markup-compatibility/2006">
    <mc:Choice Requires="x15">
      <x15ac:absPath xmlns:x15ac="http://schemas.microsoft.com/office/spreadsheetml/2010/11/ac" url="I:\Områder\Økonomi\Økonomi og Risiko\Søjle III oplysningsforpligtelser\2022\Til offentliggørelse\"/>
    </mc:Choice>
  </mc:AlternateContent>
  <xr:revisionPtr revIDLastSave="0" documentId="13_ncr:1_{98CF55E2-A3EA-47F4-A378-CBF6279625F4}" xr6:coauthVersionLast="47" xr6:coauthVersionMax="47" xr10:uidLastSave="{00000000-0000-0000-0000-000000000000}"/>
  <bookViews>
    <workbookView xWindow="-28920" yWindow="-120" windowWidth="29040" windowHeight="15840" xr2:uid="{00000000-000D-0000-FFFF-FFFF00000000}"/>
  </bookViews>
  <sheets>
    <sheet name="Index" sheetId="2" r:id="rId1"/>
    <sheet name="EU OV1" sheetId="49" r:id="rId2"/>
    <sheet name="EU KM1" sheetId="50" r:id="rId3"/>
    <sheet name="EU CC1" sheetId="40" r:id="rId4"/>
    <sheet name="EU CCyB1" sheetId="64" r:id="rId5"/>
    <sheet name="EU CCyB2" sheetId="63" r:id="rId6"/>
    <sheet name="EU LR1 LRSum" sheetId="67" r:id="rId7"/>
    <sheet name="EU LR2 LRCom" sheetId="66" r:id="rId8"/>
    <sheet name="EU LR3 LRSpl" sheetId="65" r:id="rId9"/>
    <sheet name="EU LIQ1" sheetId="68" r:id="rId10"/>
    <sheet name="EU LIQB" sheetId="69" r:id="rId11"/>
    <sheet name="EU LIQ2" sheetId="70" r:id="rId12"/>
    <sheet name="EU CR1" sheetId="51" r:id="rId13"/>
    <sheet name="EU CR1-A" sheetId="52" r:id="rId14"/>
    <sheet name="EU CQ1" sheetId="55" r:id="rId15"/>
    <sheet name="EU CR3" sheetId="71" r:id="rId16"/>
    <sheet name="EU CR4" sheetId="19" r:id="rId17"/>
    <sheet name="EU CR5" sheetId="20" r:id="rId18"/>
    <sheet name="EU CR6" sheetId="21" r:id="rId19"/>
    <sheet name="EU CR7" sheetId="38" r:id="rId20"/>
    <sheet name="EU CR7-A" sheetId="76" r:id="rId21"/>
    <sheet name="EU CR8" sheetId="22" r:id="rId22"/>
    <sheet name="EU CCR1" sheetId="23" r:id="rId23"/>
    <sheet name="EU CCR2" sheetId="24" r:id="rId24"/>
    <sheet name="EU CCR3" sheetId="25" r:id="rId25"/>
    <sheet name="EU CCR4" sheetId="18" r:id="rId26"/>
    <sheet name="EU CCR5" sheetId="27" r:id="rId27"/>
    <sheet name="EU CCR8" sheetId="80" r:id="rId28"/>
    <sheet name="EU MR1" sheetId="78" r:id="rId29"/>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25" l="1"/>
  <c r="O10" i="25"/>
  <c r="O11" i="25"/>
  <c r="O12" i="25"/>
  <c r="D15" i="25"/>
  <c r="E15" i="25"/>
  <c r="H15" i="25"/>
  <c r="I15" i="25"/>
  <c r="K15" i="25"/>
  <c r="T20" i="20"/>
  <c r="T19" i="20"/>
  <c r="T14" i="20"/>
  <c r="T13" i="20"/>
  <c r="T12" i="20"/>
  <c r="T11" i="20"/>
  <c r="T6" i="20"/>
  <c r="S6" i="20"/>
  <c r="S8" i="20"/>
  <c r="S10" i="20"/>
  <c r="S11" i="20"/>
  <c r="S12" i="20"/>
  <c r="S13" i="20"/>
  <c r="S14" i="20"/>
  <c r="S19" i="20"/>
  <c r="S20" i="20"/>
  <c r="S5" i="20"/>
  <c r="D86" i="40"/>
  <c r="D87" i="40"/>
  <c r="D12" i="66"/>
  <c r="E22" i="38"/>
  <c r="O15" i="25"/>
  <c r="D88" i="40"/>
  <c r="E7" i="38"/>
  <c r="O11" i="64"/>
  <c r="O12" i="64"/>
  <c r="Q14" i="64"/>
  <c r="J14" i="64"/>
  <c r="O10" i="64"/>
  <c r="O8" i="64"/>
  <c r="O13" i="64"/>
  <c r="O9" i="64"/>
  <c r="O7" i="64"/>
  <c r="K14" i="23"/>
  <c r="J14" i="23"/>
  <c r="I14" i="23"/>
  <c r="H14" i="23"/>
  <c r="F15" i="49"/>
  <c r="D14" i="78"/>
  <c r="H7" i="71"/>
  <c r="G7" i="71"/>
  <c r="F7" i="71"/>
  <c r="E7" i="71"/>
  <c r="P14" i="64"/>
  <c r="M14" i="64"/>
  <c r="L14" i="64"/>
  <c r="F14" i="64"/>
  <c r="D14" i="64"/>
  <c r="C14" i="64"/>
  <c r="O14" i="64"/>
  <c r="M14" i="27"/>
  <c r="L14" i="27"/>
  <c r="K14" i="27"/>
  <c r="J14" i="27"/>
  <c r="H14" i="27"/>
  <c r="G14" i="27"/>
  <c r="E14" i="27"/>
  <c r="D14" i="27"/>
  <c r="F31" i="49"/>
  <c r="F29" i="49"/>
  <c r="F27" i="49"/>
  <c r="F24" i="49"/>
  <c r="F23" i="49"/>
  <c r="F12" i="49"/>
  <c r="F11" i="49"/>
  <c r="F10" i="49"/>
  <c r="F7" i="49"/>
  <c r="F6" i="49"/>
  <c r="F5" i="49"/>
  <c r="F32" i="49"/>
  <c r="J21" i="19"/>
  <c r="H21" i="19"/>
  <c r="G21" i="19"/>
  <c r="E21" i="19"/>
  <c r="D21" i="19"/>
  <c r="D9" i="24"/>
  <c r="D23" i="38"/>
  <c r="E20" i="38"/>
  <c r="E19" i="38"/>
  <c r="E17" i="38"/>
  <c r="E16" i="38"/>
  <c r="E9" i="38"/>
  <c r="E23" i="38"/>
  <c r="E9" i="24"/>
  <c r="E21" i="20"/>
  <c r="F21" i="20"/>
  <c r="G21" i="20"/>
  <c r="I21" i="20"/>
  <c r="K21" i="20"/>
  <c r="H21" i="20"/>
  <c r="J21" i="20"/>
  <c r="L21" i="20"/>
  <c r="M21" i="20"/>
  <c r="N21" i="20"/>
  <c r="O21" i="20"/>
  <c r="P21" i="20"/>
  <c r="Q21" i="20"/>
  <c r="R21" i="20"/>
  <c r="T21" i="20"/>
  <c r="D21" i="20"/>
  <c r="S21" i="20"/>
  <c r="I21" i="19"/>
</calcChain>
</file>

<file path=xl/sharedStrings.xml><?xml version="1.0" encoding="utf-8"?>
<sst xmlns="http://schemas.openxmlformats.org/spreadsheetml/2006/main" count="1330" uniqueCount="895">
  <si>
    <t>Sydbank Group</t>
  </si>
  <si>
    <t>References on Pillar 3 disclosures</t>
  </si>
  <si>
    <t>EU CR6 – IRB approach – Credit risk exposures by exposure class and PD range</t>
  </si>
  <si>
    <t>EU CCR1 – Analysis of CCR exposure by approach</t>
  </si>
  <si>
    <t xml:space="preserve"> </t>
  </si>
  <si>
    <t>Others</t>
  </si>
  <si>
    <t>Total</t>
  </si>
  <si>
    <t>Credit risk (excluding CCR)</t>
  </si>
  <si>
    <t>Settlement risk</t>
  </si>
  <si>
    <t>Large exposures</t>
  </si>
  <si>
    <t>Operational risk</t>
  </si>
  <si>
    <t>RWAs</t>
  </si>
  <si>
    <t>Of which the standardised approach</t>
  </si>
  <si>
    <t>Of which internal model method (IMM)</t>
  </si>
  <si>
    <t>Of which standardised approach</t>
  </si>
  <si>
    <t>Of which IMA</t>
  </si>
  <si>
    <t>Of which basic indicator approach</t>
  </si>
  <si>
    <t>Of which advanced measurement approach</t>
  </si>
  <si>
    <t>Amounts below the thresholds for deduction (subject to 250% risk weight)</t>
  </si>
  <si>
    <t>Central governments or central banks</t>
  </si>
  <si>
    <t>Institutions</t>
  </si>
  <si>
    <t>Corporates</t>
  </si>
  <si>
    <t>Retail</t>
  </si>
  <si>
    <t>Equity</t>
  </si>
  <si>
    <t>Public sector entities</t>
  </si>
  <si>
    <t>Multilateral development banks</t>
  </si>
  <si>
    <t>International organisations</t>
  </si>
  <si>
    <t>Secured by mortgages on immovable property</t>
  </si>
  <si>
    <t>Exposures in default</t>
  </si>
  <si>
    <t>Covered bonds</t>
  </si>
  <si>
    <t>Denmark</t>
  </si>
  <si>
    <t>Germany</t>
  </si>
  <si>
    <t>Credit institutions</t>
  </si>
  <si>
    <t>Net exposure value</t>
  </si>
  <si>
    <t>On demand</t>
  </si>
  <si>
    <t>&lt;= 1 year</t>
  </si>
  <si>
    <t>&gt; 1 year &lt;= 5 years</t>
  </si>
  <si>
    <t>&gt; 5 years</t>
  </si>
  <si>
    <t>No stated maturity</t>
  </si>
  <si>
    <t>Debt securities</t>
  </si>
  <si>
    <t>Total exposures</t>
  </si>
  <si>
    <t>On performing exposures</t>
  </si>
  <si>
    <t>On non-performing exposures</t>
  </si>
  <si>
    <t>Of which defaulted</t>
  </si>
  <si>
    <t>Of which impaired</t>
  </si>
  <si>
    <t>Loans and advances</t>
  </si>
  <si>
    <t>Off-balance-sheet exposures</t>
  </si>
  <si>
    <t>Other adjustments</t>
  </si>
  <si>
    <t>Total loans</t>
  </si>
  <si>
    <t>Total debt securities</t>
  </si>
  <si>
    <t>Exposures before CCF and CRM</t>
  </si>
  <si>
    <t>Exposures post CCF and CRM</t>
  </si>
  <si>
    <t>RWAs and RWA density</t>
  </si>
  <si>
    <t>Exposure classes</t>
  </si>
  <si>
    <t>Regional government or local authorities</t>
  </si>
  <si>
    <t>Exposures associated with particularly high risk</t>
  </si>
  <si>
    <t>Institutions and corporates with a short-term credit assessment</t>
  </si>
  <si>
    <t>Collective investment undertakings</t>
  </si>
  <si>
    <t>Other items</t>
  </si>
  <si>
    <t>Risk weight</t>
  </si>
  <si>
    <t>Of which unrated</t>
  </si>
  <si>
    <t>EU CR5 - Standardised approach</t>
  </si>
  <si>
    <t>Retail mortgage</t>
  </si>
  <si>
    <t>PD scale</t>
  </si>
  <si>
    <t>Value adjustments and provisions</t>
  </si>
  <si>
    <r>
      <rPr>
        <sz val="10"/>
        <color theme="0"/>
        <rFont val="Segoe UI"/>
        <family val="2"/>
      </rPr>
      <t>Number of obligors</t>
    </r>
  </si>
  <si>
    <t>Subtotal</t>
  </si>
  <si>
    <t>0.00 to &lt;0.15</t>
  </si>
  <si>
    <t>0.15 to &lt;0.25</t>
  </si>
  <si>
    <t>0.25 to &lt;0.50</t>
  </si>
  <si>
    <t>0.50 to &lt;0.75</t>
  </si>
  <si>
    <t>0.75 to &lt;2.50</t>
  </si>
  <si>
    <t>2.50 to &lt;10.00</t>
  </si>
  <si>
    <t>10.00 to &lt;100.00</t>
  </si>
  <si>
    <t>100.00 (Default)</t>
  </si>
  <si>
    <t>Retail other</t>
  </si>
  <si>
    <t>Corporate SME</t>
  </si>
  <si>
    <t>Corporate non SME</t>
  </si>
  <si>
    <t>Total (all portfolios)</t>
  </si>
  <si>
    <t>EU CR8 - RWA flow statements of credit risk exposures under the IRB approach</t>
  </si>
  <si>
    <t>EU CCR1 - Analysis of CCR exposure by approach</t>
  </si>
  <si>
    <t>IMM (for derivatives and SFTs)</t>
  </si>
  <si>
    <t>Financial collateral simple method (for SFTs)</t>
  </si>
  <si>
    <t>Financial collateral comprehensive method (for SFTs)</t>
  </si>
  <si>
    <t>VaR for SFTs</t>
  </si>
  <si>
    <t>EEPE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</si>
  <si>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</si>
  <si>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</si>
  <si>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</si>
  <si>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</si>
  <si>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</si>
  <si>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</si>
  <si>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Total subject to the CVA capital charge</t>
  </si>
  <si>
    <t>EU4</t>
  </si>
  <si>
    <t>Corporate</t>
  </si>
  <si>
    <t xml:space="preserve">Total </t>
  </si>
  <si>
    <t>Segregated</t>
  </si>
  <si>
    <t>Unsegregated</t>
  </si>
  <si>
    <t>Fair value of collateral received</t>
  </si>
  <si>
    <t>Fair value of collateral posted</t>
  </si>
  <si>
    <t>Fair value of posted collateral</t>
  </si>
  <si>
    <t>Collateral used in derivative transactions</t>
  </si>
  <si>
    <t>Collateral used in SFTs</t>
  </si>
  <si>
    <t>EU MR1 -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</si>
  <si>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</si>
  <si>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</si>
  <si>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</si>
  <si>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</si>
  <si>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</si>
  <si>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</si>
  <si>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</si>
  <si>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</si>
  <si>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</si>
  <si>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</si>
  <si>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PD range</t>
  </si>
  <si>
    <t>Number of obligors</t>
  </si>
  <si>
    <t>ratings are being mapped to credit quality steps, based on instruction from EBA and according to the CRR, for the determination of risk weights.</t>
  </si>
  <si>
    <t>Note: Sydbank uses external ratings from Standard &amp; Poor's when calculating the own funds requirement for the credit risk on central governments and institutions. The external</t>
  </si>
  <si>
    <t>Number of data points used in the calculation of averages</t>
  </si>
  <si>
    <t>HIGH-QUALITY LIQUID ASSETS</t>
  </si>
  <si>
    <t>1</t>
  </si>
  <si>
    <t>Total high-quality liquid assets (HQLA)</t>
  </si>
  <si>
    <t>CASH - OUTFLOWS</t>
  </si>
  <si>
    <t>2</t>
  </si>
  <si>
    <t>Retail deposits and deposits from small business customers, of which:</t>
  </si>
  <si>
    <t>3</t>
  </si>
  <si>
    <t xml:space="preserve">     Stable deposits</t>
  </si>
  <si>
    <t>4</t>
  </si>
  <si>
    <t xml:space="preserve">     Less stable deposits</t>
  </si>
  <si>
    <t>5</t>
  </si>
  <si>
    <t>Unsecured wholesale funding</t>
  </si>
  <si>
    <t>6</t>
  </si>
  <si>
    <t xml:space="preserve">     Operational deposits (all counterparties) and deposits in networks of cooperative banks</t>
  </si>
  <si>
    <t>7</t>
  </si>
  <si>
    <t xml:space="preserve">     Non-operational deposits (all counterparties)</t>
  </si>
  <si>
    <t>8</t>
  </si>
  <si>
    <t xml:space="preserve">     Unsecured debt</t>
  </si>
  <si>
    <t>9</t>
  </si>
  <si>
    <t>Secured wholesale funding</t>
  </si>
  <si>
    <t>10</t>
  </si>
  <si>
    <t>Additional requirements</t>
  </si>
  <si>
    <t>11</t>
  </si>
  <si>
    <t xml:space="preserve">     Outflows related to derivative exposures and other collateral requirements</t>
  </si>
  <si>
    <t>12</t>
  </si>
  <si>
    <t xml:space="preserve">     Outflows  related to loss of funding on debt products</t>
  </si>
  <si>
    <t>13</t>
  </si>
  <si>
    <t xml:space="preserve">     Credit and liquidity facilities</t>
  </si>
  <si>
    <t>14</t>
  </si>
  <si>
    <t>Other contractual funding obligations</t>
  </si>
  <si>
    <t>15</t>
  </si>
  <si>
    <t>Other contingent funding obligations</t>
  </si>
  <si>
    <t>16</t>
  </si>
  <si>
    <t>TOTAL CASH OUTFLOWS</t>
  </si>
  <si>
    <t>CASH - INFLOWS</t>
  </si>
  <si>
    <t>17</t>
  </si>
  <si>
    <t>Secured lending (e.g. reverse repos)</t>
  </si>
  <si>
    <t>18</t>
  </si>
  <si>
    <t>Inflows from fully performing exposures</t>
  </si>
  <si>
    <t>19</t>
  </si>
  <si>
    <t>Other cash inflows</t>
  </si>
  <si>
    <t>20</t>
  </si>
  <si>
    <t>TOTAL CASH INFLOWS</t>
  </si>
  <si>
    <t>EU-20a</t>
  </si>
  <si>
    <t>Fully exempt inflows</t>
  </si>
  <si>
    <t>EU-20b</t>
  </si>
  <si>
    <t>Inflows subject to 90% cap</t>
  </si>
  <si>
    <t>EU-20c</t>
  </si>
  <si>
    <t>Inflows subject to 75% cap</t>
  </si>
  <si>
    <t>21</t>
  </si>
  <si>
    <t>LIQUIDITY BUFFER</t>
  </si>
  <si>
    <t>22</t>
  </si>
  <si>
    <t>TOTAL NET CASH OUTFLOWS</t>
  </si>
  <si>
    <t>23</t>
  </si>
  <si>
    <t>LIQUIDITY COVERAGE RATIO (%)</t>
  </si>
  <si>
    <t>Derivative exposures and potential collateral calls</t>
  </si>
  <si>
    <t>Currency mismatch in the LCR</t>
  </si>
  <si>
    <t>Other items in the LCR calculation that are not captured in the LCR disclosure template but that the institution considers relevant for its liquidity profile</t>
  </si>
  <si>
    <t>-</t>
  </si>
  <si>
    <t>EU CR7 - IRB approach - Effect on the RWAs of credit derivatives used as CRM techniques</t>
  </si>
  <si>
    <t>Exposures under FIRB</t>
  </si>
  <si>
    <t>Central governments and central banks</t>
  </si>
  <si>
    <t>Corporates – SMEs</t>
  </si>
  <si>
    <t>Corporates – Specialised lending</t>
  </si>
  <si>
    <t>Corporates – Other</t>
  </si>
  <si>
    <t>Exposures under AIRB</t>
  </si>
  <si>
    <t>Retail – Secured by real estate SMEs</t>
  </si>
  <si>
    <t>Retail – Secured by real estate non- SMEs</t>
  </si>
  <si>
    <t>Retail – Qualifying revolving</t>
  </si>
  <si>
    <t>Retail – Other SMEs</t>
  </si>
  <si>
    <t>Retail – Other non-SMEs</t>
  </si>
  <si>
    <t>Equity IRB</t>
  </si>
  <si>
    <t>Other non-credit obligation assets</t>
  </si>
  <si>
    <t>Pre-credit derivatives RWAs</t>
  </si>
  <si>
    <t>Actual RWAs</t>
  </si>
  <si>
    <t>20a</t>
  </si>
  <si>
    <t>20b</t>
  </si>
  <si>
    <t>(B) 
REGULATION (EU) No 575/2013 ARTICLE REFERENCE</t>
  </si>
  <si>
    <t>Capital instruments and the related share premium accounts</t>
  </si>
  <si>
    <t>26 (1), 27, 28, 29, EBA list 26 (3)</t>
  </si>
  <si>
    <t>EBA list 26 (3)</t>
  </si>
  <si>
    <t>26 (1) (c)</t>
  </si>
  <si>
    <t>26 (1)</t>
  </si>
  <si>
    <t>Funds for general banking risk</t>
  </si>
  <si>
    <t>26 (1) (f)</t>
  </si>
  <si>
    <t>486 (2)</t>
  </si>
  <si>
    <t>Public sector capital injections grandfathered until 1 january 2018</t>
  </si>
  <si>
    <t>483 (2)</t>
  </si>
  <si>
    <t>Minority interests (amount allowed in consolidated CET1)</t>
  </si>
  <si>
    <t>84, 479, 480</t>
  </si>
  <si>
    <t>26 (2)</t>
  </si>
  <si>
    <t>Common Equity Tier 1 (CET1) capital before regulatory adjustments</t>
  </si>
  <si>
    <t>Additional value adjustments (negative amount)</t>
  </si>
  <si>
    <t>34, 105</t>
  </si>
  <si>
    <t>Intangible assets (net of related tax liability) (negative amount)</t>
  </si>
  <si>
    <t>36 (1) (b), 37, 472 (4)</t>
  </si>
  <si>
    <t>Empty set in the EU</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</si>
  <si>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</si>
  <si>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</si>
  <si>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</si>
  <si>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</si>
  <si>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</si>
  <si>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</si>
  <si>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</si>
  <si>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</si>
  <si>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</si>
  <si>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</si>
  <si>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</si>
  <si>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</si>
  <si>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</si>
  <si>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Direct, indirect and synthetic holdings of the CET1 instruments of financial sector entities where those entities have reciprocal cross holdings with the institution designed to inflate artificially the own funds of the institution (negative amount)</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</si>
  <si>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</si>
  <si>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</si>
  <si>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</si>
  <si>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</si>
  <si>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</si>
  <si>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Exposure amount of the following items which qualify for a RW of 1250%, where the institution opts for the deduction alternative</t>
  </si>
  <si>
    <t>36 (1) (k)</t>
  </si>
  <si>
    <t>36 (1) (k) (i), 89 to 91</t>
  </si>
  <si>
    <t>20c</t>
  </si>
  <si>
    <t>36 (1) (k) (ii) 
243 (1) (b)
244 (1) (b)
258</t>
  </si>
  <si>
    <t>20d</t>
  </si>
  <si>
    <t>36 (1) (k) (iii), 379 (3)</t>
  </si>
  <si>
    <t>Deferred tax assets arising from temporary difference (amount above 10 % threshold , net of related tax liability where the conditions in Article 38  (3) are met) (negative amount)</t>
  </si>
  <si>
    <t>36 (1) (c), 38, 48 (1) (a), 470, 472 (5)</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</si>
  <si>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</si>
  <si>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</si>
  <si>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</si>
  <si>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</si>
  <si>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</si>
  <si>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</si>
  <si>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</si>
  <si>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</si>
  <si>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36 (1) (l)</t>
  </si>
  <si>
    <t>Qualifying AT1 deductions that exceeds the AT1 capital of the institution (negative amount)</t>
  </si>
  <si>
    <t>36 (1) (j)</t>
  </si>
  <si>
    <t>*</t>
  </si>
  <si>
    <t>IFRS 9 transitional arragement</t>
  </si>
  <si>
    <t>Total regulatory adjustments to Common Equity Tier 1 (CET1)</t>
  </si>
  <si>
    <t>Common Equity Tier 1  (CET1) capital</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</si>
  <si>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</si>
  <si>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</si>
  <si>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</si>
  <si>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</si>
  <si>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</si>
  <si>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 xml:space="preserve">Qualifying Tier 1 capital included in consolidated AT1 capital (including minority interest not included in row 5) issued by subsidiaries and held by third parties </t>
  </si>
  <si>
    <t>85, 86</t>
  </si>
  <si>
    <t>of which: instruments issued by subsidiaries subject to phase-out</t>
  </si>
  <si>
    <t>Additional Tier 1 (AT1) capital before regulatory adjustments</t>
  </si>
  <si>
    <t>Direct and indirect holdings by an institution of own AT1 instruments (negative amount)</t>
  </si>
  <si>
    <t>52 (1) (b), 56 (a), 57</t>
  </si>
  <si>
    <t>Direct, indirect and synthetic holdings of the AT1 instruments of financial sector entities where those entities have reciprocal cross holdings with the institution designed to inflate artificially the own funds of the institution (negative amount)</t>
  </si>
  <si>
    <t>56 (b), 58</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</si>
  <si>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</si>
  <si>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</si>
  <si>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</si>
  <si>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t>
  </si>
  <si>
    <t>Qualifying T2 deductions that exceed the T2 capital of the institution (negative amount)</t>
  </si>
  <si>
    <t>56 (e)</t>
  </si>
  <si>
    <t>Total regulatory adjustments to Additional Tier 1 (AT1) capital</t>
  </si>
  <si>
    <t>Additional Tier 1 (AT1) capital</t>
  </si>
  <si>
    <t>Tier 1 capital (T1 = CET1 + AT1)</t>
  </si>
  <si>
    <t>62, 63</t>
  </si>
  <si>
    <t>486 (4)</t>
  </si>
  <si>
    <t>483 (4)</t>
  </si>
  <si>
    <t>87, 88, 480</t>
  </si>
  <si>
    <t>Credit risk adjustments</t>
  </si>
  <si>
    <t>62 (c) &amp; (d)</t>
  </si>
  <si>
    <t xml:space="preserve">Tier 2 (T2) capital before regulatory adjustment </t>
  </si>
  <si>
    <t>63 (b) (i), 66 (a), 67</t>
  </si>
  <si>
    <t>66 (b), 68</t>
  </si>
  <si>
    <t>66 (c), 69, 70, 79</t>
  </si>
  <si>
    <t>Direct, indirect and synthetic holdings of the T2 instruments and subordinated loans of financial sector entities where the institution has a significant investment in those entities (net of eligible short positions) (negative amounts)</t>
  </si>
  <si>
    <t>66 (d), 69, 79</t>
  </si>
  <si>
    <t>Total regulatory adjustments to Tier 2 (T2) capital</t>
  </si>
  <si>
    <t>Total capital (TC = T1 + T2)</t>
  </si>
  <si>
    <t>92 (2) (a), 465</t>
  </si>
  <si>
    <t>92 (2) (b), 465</t>
  </si>
  <si>
    <t>92 (2) (c)</t>
  </si>
  <si>
    <t>CRD 128, 129, 130, 131, 133</t>
  </si>
  <si>
    <t>CRD 128</t>
  </si>
  <si>
    <t>[non-relevant in EU regulation]</t>
  </si>
  <si>
    <t>36 (1) (h), 45, 46
56 (c), 59, 60, 66 (c), 69, 70</t>
  </si>
  <si>
    <t>36 (1) (i), 45, 48</t>
  </si>
  <si>
    <t>36 (1) (c), 38, 48</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</si>
  <si>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</si>
  <si>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</si>
  <si>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</si>
  <si>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</si>
  <si>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</si>
  <si>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</si>
  <si>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</si>
  <si>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</si>
  <si>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</si>
  <si>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</si>
  <si>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</si>
  <si>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</si>
  <si>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Tier 1 capital</t>
  </si>
  <si>
    <t>Leverage ratio</t>
  </si>
  <si>
    <t>Applicable Amounts</t>
  </si>
  <si>
    <t>Total assets as per published financial statements</t>
  </si>
  <si>
    <t>Adjustment for off-balance sheet items (ie conversion to credit equivalent amounts of off-balance sheet exposures)</t>
  </si>
  <si>
    <t>CRR leverage ratio exposures</t>
  </si>
  <si>
    <t>On-balance sheet exposures (excluding derivatives and SFTs)</t>
  </si>
  <si>
    <t>(Asset amounts deducted in determining Tier 1 capital)</t>
  </si>
  <si>
    <t>Derivative exposures</t>
  </si>
  <si>
    <t>Exposure determined under Original Exposure Method</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</si>
  <si>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</si>
  <si>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</si>
  <si>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</si>
  <si>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Securities financing transaction exposures</t>
  </si>
  <si>
    <t>(Netted amounts of cash payables and cash receivables of gross SFT assets)</t>
  </si>
  <si>
    <t>Counterparty credit risk exposure for SFT assets</t>
  </si>
  <si>
    <t>Agent transaction exposures</t>
  </si>
  <si>
    <t>EU-15a</t>
  </si>
  <si>
    <t>(Exempted CCP leg of client-cleared SFT exposure)</t>
  </si>
  <si>
    <t>Other off-balance sheet exposures</t>
  </si>
  <si>
    <t>Off-balance sheet exposures at gross notional amount</t>
  </si>
  <si>
    <t>(Adjustments for conversion to credit equivalent amounts)</t>
  </si>
  <si>
    <t>Choice on transitional arrangements for the definition of the capital measure</t>
  </si>
  <si>
    <t>EU-1</t>
  </si>
  <si>
    <t>Total on-balance sheet exposures (excluding derivatives, SFTs, and exempted exposures), of which:</t>
  </si>
  <si>
    <t>EU-2</t>
  </si>
  <si>
    <t>Trading book exposures</t>
  </si>
  <si>
    <t>EU-3</t>
  </si>
  <si>
    <t>Banking book exposures, of which:</t>
  </si>
  <si>
    <t>EU-4</t>
  </si>
  <si>
    <t>EU-5</t>
  </si>
  <si>
    <t>EU-6</t>
  </si>
  <si>
    <t>EU-7</t>
  </si>
  <si>
    <t>EU-8</t>
  </si>
  <si>
    <t>EU-9</t>
  </si>
  <si>
    <t>EU-10</t>
  </si>
  <si>
    <t>EU-11</t>
  </si>
  <si>
    <t>EU-12</t>
  </si>
  <si>
    <r>
      <t>Common Equity Tier 1 capital: instruments and reserves</t>
    </r>
    <r>
      <rPr>
        <sz val="10"/>
        <color indexed="9"/>
        <rFont val="HelveticaNeueLT Pro 55 Roman"/>
        <family val="2"/>
      </rPr>
      <t>, DKK million</t>
    </r>
  </si>
  <si>
    <t>Quarter ending</t>
  </si>
  <si>
    <t>Consolidated  DKK millions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</si>
  <si>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</si>
  <si>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</si>
  <si>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</si>
  <si>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</si>
  <si>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</si>
  <si>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</si>
  <si>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</si>
  <si>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</si>
  <si>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Central banks</t>
  </si>
  <si>
    <t>General governments</t>
  </si>
  <si>
    <t>Other financial corporations</t>
  </si>
  <si>
    <t>Non-financial corporations</t>
  </si>
  <si>
    <t>Households</t>
  </si>
  <si>
    <t>Debt Securities</t>
  </si>
  <si>
    <t>Loan commitments given</t>
  </si>
  <si>
    <t>Gross carrying amount/nominal amount</t>
  </si>
  <si>
    <t>Performing exposures</t>
  </si>
  <si>
    <t>Non-performing exposures</t>
  </si>
  <si>
    <t>Accumulated partial write-off</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</si>
  <si>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</si>
  <si>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</si>
  <si>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</si>
  <si>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</si>
  <si>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</si>
  <si>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</si>
  <si>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t>Of which SMEs</t>
  </si>
  <si>
    <t>General credit exposure</t>
  </si>
  <si>
    <t>Own funds requirements</t>
  </si>
  <si>
    <t>Norway</t>
  </si>
  <si>
    <t>Slovakia</t>
  </si>
  <si>
    <t>Other countries</t>
  </si>
  <si>
    <t>Countercyclical capital buffer is calculated only for the relevant credit exposure classes as defined in Article 140(4) of the Capital Requirement Directive. Exposure classes not included in the calculation are exposures to a) central governments or central banks; b) regional governments or local authorities; c) public sector entities; d) multilateral development banks; e) international organisations; f) institutions.</t>
  </si>
  <si>
    <t>Czech Republic</t>
  </si>
  <si>
    <t>Total risk exposure amount</t>
  </si>
  <si>
    <t>Institution specific countercyclical buffer rate</t>
  </si>
  <si>
    <t>Institution specific countercyclical buffer requirement</t>
  </si>
  <si>
    <t>Luxembourg</t>
  </si>
  <si>
    <t>EU OV1 – Overview of total risk exposure amounts</t>
  </si>
  <si>
    <t>EU OV1</t>
  </si>
  <si>
    <t>EU OV1 - Overview of total risk exposure amounts</t>
  </si>
  <si>
    <t>Total risk exposure amounts (TREA)</t>
  </si>
  <si>
    <t>Total own funds requirements</t>
  </si>
  <si>
    <t>30 June 2021</t>
  </si>
  <si>
    <t>Of which the foundation IRB (F-IRB) approach</t>
  </si>
  <si>
    <t>Of which the advanced IRB (A-IRB) approach</t>
  </si>
  <si>
    <t>Of whick slotting approach</t>
  </si>
  <si>
    <t>Of which equities under the simple riskweighted approach</t>
  </si>
  <si>
    <t>EU 4a</t>
  </si>
  <si>
    <t>Counterparty credit risk - CCR</t>
  </si>
  <si>
    <t>Of whick exposures to a CCP</t>
  </si>
  <si>
    <t>Of which credit value adjustment (CVA)</t>
  </si>
  <si>
    <t>Of which other CCR</t>
  </si>
  <si>
    <t>EU 8a</t>
  </si>
  <si>
    <t>EU 8b</t>
  </si>
  <si>
    <t>EU 19a</t>
  </si>
  <si>
    <t>Securitisation exposures in the non-trading book (after the cap)</t>
  </si>
  <si>
    <t>Of which SEC-IRBA approach</t>
  </si>
  <si>
    <t>Of which SEC-ERBA (including IAA)</t>
  </si>
  <si>
    <t>Og which SEC_SA approach</t>
  </si>
  <si>
    <t>Of which 1250% / deduction</t>
  </si>
  <si>
    <t>Position, foreign exchange and commodities risiks (Market risk)</t>
  </si>
  <si>
    <t>EU 22a</t>
  </si>
  <si>
    <t>EU 23a</t>
  </si>
  <si>
    <t>EU 23b</t>
  </si>
  <si>
    <t>EU 23c</t>
  </si>
  <si>
    <t>EU KM1 - Key metrics template</t>
  </si>
  <si>
    <t>EU KM1 – Key metrics template</t>
  </si>
  <si>
    <t>EU KM1</t>
  </si>
  <si>
    <t>Available own funds (amounts)</t>
  </si>
  <si>
    <t xml:space="preserve">Common Equity Tier 1 (CET1) capital </t>
  </si>
  <si>
    <t xml:space="preserve">Tier 1 capital </t>
  </si>
  <si>
    <t xml:space="preserve">Total capital </t>
  </si>
  <si>
    <t>Risk-weighted exposure amounts</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</si>
  <si>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</si>
  <si>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</si>
  <si>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</si>
  <si>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</si>
  <si>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</si>
  <si>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</si>
  <si>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</si>
  <si>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</si>
  <si>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</si>
  <si>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</si>
  <si>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</si>
  <si>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</si>
  <si>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</si>
  <si>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</si>
  <si>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</si>
  <si>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</si>
  <si>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</si>
  <si>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</si>
  <si>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</si>
  <si>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</si>
  <si>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</si>
  <si>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</si>
  <si>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 xml:space="preserve">Additional own funds requirements to address the risk of excessive leverage (%) </t>
  </si>
  <si>
    <t>Total SREP leverage ratio requirements (%)</t>
  </si>
  <si>
    <t>Leverage ratio buffer and overall leverage ratio requirement (as a percentage of total exposure measure)</t>
  </si>
  <si>
    <t>Leverage ratio buffer requirement (%)</t>
  </si>
  <si>
    <t>Overall leverage ratio requirement (%)</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</si>
  <si>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</si>
  <si>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</si>
  <si>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</si>
  <si>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</si>
  <si>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</si>
  <si>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</si>
  <si>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</si>
  <si>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</si>
  <si>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</si>
  <si>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</si>
  <si>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7a</t>
  </si>
  <si>
    <t>EU 7b</t>
  </si>
  <si>
    <t>EU 7c</t>
  </si>
  <si>
    <t>EU 7d</t>
  </si>
  <si>
    <t>EU 9a</t>
  </si>
  <si>
    <t>EU 10a</t>
  </si>
  <si>
    <t>EU 11a</t>
  </si>
  <si>
    <t>EU 14a</t>
  </si>
  <si>
    <t>EU 14b</t>
  </si>
  <si>
    <t>EU 14c</t>
  </si>
  <si>
    <t>EU 14d</t>
  </si>
  <si>
    <t>EU 14e</t>
  </si>
  <si>
    <t>EU 16a</t>
  </si>
  <si>
    <t>EU 16b</t>
  </si>
  <si>
    <t>EU CC1 – Composition of regulatory own funds</t>
  </si>
  <si>
    <t>EU CC1</t>
  </si>
  <si>
    <t>EU CC1 - Composition of regulatory own funds</t>
  </si>
  <si>
    <t>EU CCR2</t>
  </si>
  <si>
    <t>EU CCR3</t>
  </si>
  <si>
    <t>EU CCR4</t>
  </si>
  <si>
    <t>EU CCR5</t>
  </si>
  <si>
    <t>EU CCR8</t>
  </si>
  <si>
    <t>EU CCR1</t>
  </si>
  <si>
    <t>Replacement cost (RC)</t>
  </si>
  <si>
    <t>Potential future exposure  (PFE)</t>
  </si>
  <si>
    <t>Alpha used for computing regulatory exposure value</t>
  </si>
  <si>
    <t>Exposure value pre-CRM</t>
  </si>
  <si>
    <t>Exposure value post-CRM</t>
  </si>
  <si>
    <t>RWEA</t>
  </si>
  <si>
    <t>EU - Original Exposure Method (for derivatives)</t>
  </si>
  <si>
    <t>EU - Simplified SA-CCR (for derivatives)</t>
  </si>
  <si>
    <t>SA-CCR (for derivatives)</t>
  </si>
  <si>
    <t>Of which securities financing transactions netting sets</t>
  </si>
  <si>
    <t>Of which derivatives and long settlement transactions netting sets</t>
  </si>
  <si>
    <t>Of which from contractual cross-product netting sets</t>
  </si>
  <si>
    <t>2a</t>
  </si>
  <si>
    <t>2b</t>
  </si>
  <si>
    <t>2c</t>
  </si>
  <si>
    <t>1.4</t>
  </si>
  <si>
    <t>EU CCR2 – Transactions subject to own funds requirements for CVA risk</t>
  </si>
  <si>
    <t>EU CCR2  – Transactions subject to own funds requirements for CVA risk</t>
  </si>
  <si>
    <t>EU CCR3 – Standardised approach – CCR exposures by regulatory exposure class and risk weights</t>
  </si>
  <si>
    <t>EU CCR4 – IRB approach – CCR exposures by exposure class and PD scale</t>
  </si>
  <si>
    <t>EU CCR5 – Composition of collateral for CCR exposures</t>
  </si>
  <si>
    <t>EU CCR8 – Exposures to CCPs</t>
  </si>
  <si>
    <t xml:space="preserve">Central governments or central banks </t>
  </si>
  <si>
    <t xml:space="preserve">Regional government or local authorities </t>
  </si>
  <si>
    <t>Total exposure value</t>
  </si>
  <si>
    <t>EU CCR3  – Standardised approach – CCR exposures by regulatory exposure class and risk weights</t>
  </si>
  <si>
    <t>Exposure weighted average PD (%)</t>
  </si>
  <si>
    <t>Exposure weighted average LGD (%)</t>
  </si>
  <si>
    <t>Exposure weighted average maturity (years)</t>
  </si>
  <si>
    <t>Density of risk weighted exposure amounts</t>
  </si>
  <si>
    <t>EU CCR5  - Composition of collateral for CCR exposures</t>
  </si>
  <si>
    <t>Collateral type</t>
  </si>
  <si>
    <t>Cash – domestic currency</t>
  </si>
  <si>
    <t>Cash – other currencies</t>
  </si>
  <si>
    <t>Domestic sovereign debt</t>
  </si>
  <si>
    <t>Other sovereign debt</t>
  </si>
  <si>
    <t>Government agency debt</t>
  </si>
  <si>
    <t>Corporate bonds</t>
  </si>
  <si>
    <t>Equity securities</t>
  </si>
  <si>
    <t>Other collateral</t>
  </si>
  <si>
    <t>EU CQ1 - Credit quality of forborne exposures</t>
  </si>
  <si>
    <t>EU CQ1</t>
  </si>
  <si>
    <t>EU CR1</t>
  </si>
  <si>
    <t>EU CR1-A</t>
  </si>
  <si>
    <t>EU CR1 - Performing and non-performing exposures and related provisions</t>
  </si>
  <si>
    <t>EU CR1-A - Maturity of exposures</t>
  </si>
  <si>
    <t>005</t>
  </si>
  <si>
    <t>010</t>
  </si>
  <si>
    <t>020</t>
  </si>
  <si>
    <t>030</t>
  </si>
  <si>
    <t>040</t>
  </si>
  <si>
    <t>050</t>
  </si>
  <si>
    <t>060</t>
  </si>
  <si>
    <t>070</t>
  </si>
  <si>
    <t>Cash balances at central banks and other demand deposits</t>
  </si>
  <si>
    <t>080</t>
  </si>
  <si>
    <t>090</t>
  </si>
  <si>
    <t>On-balance-sheet exposures</t>
  </si>
  <si>
    <t>Annex I - Disclosure of key metrics and overview of risk-weighted exposure amounts</t>
  </si>
  <si>
    <t>Annex VII - Disclosure of own funds</t>
  </si>
  <si>
    <t>Annex IX - Disclosure of countercyclical capital buffers</t>
  </si>
  <si>
    <t>EU CCyB1 - Geographical distribution of credit exposures relevant for the calculation of the countercyclical buffer</t>
  </si>
  <si>
    <t>EU CCyB2 -  Amount of institution-specific countercyclical capital buffer</t>
  </si>
  <si>
    <t>EU CCyB1</t>
  </si>
  <si>
    <t>EU CCyB2</t>
  </si>
  <si>
    <t>EU CCyB2 - Amount of institution-specific countercyclical capital buffer</t>
  </si>
  <si>
    <t>Exposure value under the standardised approach</t>
  </si>
  <si>
    <t>Exposure value under the IRB approach</t>
  </si>
  <si>
    <t>Relevant credit exposures – Market risk</t>
  </si>
  <si>
    <t>Sum of long and short positions of trading book exposures for SA</t>
  </si>
  <si>
    <t>Relevant credit exposures –       Market risk</t>
  </si>
  <si>
    <t>Value of trading book exposures for internal models</t>
  </si>
  <si>
    <t>Securitisation exposures  Exposure value for non-trading book</t>
  </si>
  <si>
    <t>Relevant credit risk exposures - Credit risk</t>
  </si>
  <si>
    <t xml:space="preserve">Relevant credit exposures – Securitisation positions in the non-trading book </t>
  </si>
  <si>
    <t xml:space="preserve">Risk-weighted exposure amounts </t>
  </si>
  <si>
    <t>Own fund requirements weights (%)</t>
  </si>
  <si>
    <t>Countercyclical buffer rate (%)</t>
  </si>
  <si>
    <t>Annex XI - Disclosure of the leverage ratio</t>
  </si>
  <si>
    <t>EU LR1 - LRSum - Summary reconciliation of accounting assets and leverage ratio exposures</t>
  </si>
  <si>
    <t>EU LR2 - LRCom - Leverage ratio common disclosure</t>
  </si>
  <si>
    <t>EU LR3 - LRSpl - Split-up of on balance sheet exposures (excluding derivatives, SFTs and exempted exposures)</t>
  </si>
  <si>
    <t>EU LR1 LRSum</t>
  </si>
  <si>
    <t>EU LR2 LRCom</t>
  </si>
  <si>
    <t>EU LR3 LRSpl</t>
  </si>
  <si>
    <t>EU LR1 - LRSum: Summary reconciliation of accounting assets and leverage ratio exposures</t>
  </si>
  <si>
    <t>EU-11a</t>
  </si>
  <si>
    <t>EU-11b</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</si>
  <si>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</si>
  <si>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</si>
  <si>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</si>
  <si>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</si>
  <si>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</si>
  <si>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</si>
  <si>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</si>
  <si>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</si>
  <si>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prudent valuation adjustments and specific and general provisions which have reduced Tier 1 capital)</t>
  </si>
  <si>
    <t>(Adjustment for exposures excluded from the total exposure measure in accordance with point (c) of Article 429a(1) CRR)</t>
  </si>
  <si>
    <t>(Adjustment for exposures excluded from the total exposure measure in accordance with point (j) of Article 429a(1) CRR)</t>
  </si>
  <si>
    <t>On-balance sheet items (excluding derivatives, SFTs, but including collateral)</t>
  </si>
  <si>
    <t>Gross-up for derivatives collateral provided, where deducted from the balance sheet assets pursuant to the applicable accounting framework</t>
  </si>
  <si>
    <t>(Adjustment for securities received under securities financing transactions that are recognised as an asset)</t>
  </si>
  <si>
    <t>(General credit risk adjustments to on-balance sheet items)</t>
  </si>
  <si>
    <t xml:space="preserve">Total on-balance sheet exposures (excluding derivatives and SFTs) </t>
  </si>
  <si>
    <t>EU-8a</t>
  </si>
  <si>
    <t>EU-9a</t>
  </si>
  <si>
    <t>EU-9b</t>
  </si>
  <si>
    <t>EU-10a</t>
  </si>
  <si>
    <t>EU-10b</t>
  </si>
  <si>
    <t>Replacement cost associated with SA-CCR derivatives transactions (ie net of eligible cash variation margin)</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</si>
  <si>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</si>
  <si>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</si>
  <si>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</si>
  <si>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(Exempted CCP leg of client-cleared trade exposures) (SA-CCR)</t>
  </si>
  <si>
    <t>(Exempted CCP leg of client-cleared trade exposures) (simplified standardised approach)</t>
  </si>
  <si>
    <t>(Exempted CCP leg of client-cleared trade exposures) (Original Exposure Method)</t>
  </si>
  <si>
    <t xml:space="preserve">Total derivatives exposures </t>
  </si>
  <si>
    <t>EU-16a</t>
  </si>
  <si>
    <t>EU-17a</t>
  </si>
  <si>
    <t>Gross SFT assets (with no recognition of netting), after adjustment for sales accounting transactions</t>
  </si>
  <si>
    <t>Derogation for SFTs: Counterparty credit risk exposure in accordance with Articles 429e(5) and 222 CRR</t>
  </si>
  <si>
    <t>Total securities financing transaction exposures</t>
  </si>
  <si>
    <t>(General provisions deducted in determining Tier 1 capital and specific provisions associated associated with off-balance sheet exposures)</t>
  </si>
  <si>
    <t>Off-balance sheet exposures</t>
  </si>
  <si>
    <t>Excluded exposures</t>
  </si>
  <si>
    <t>EU-22a</t>
  </si>
  <si>
    <t>EU-22b</t>
  </si>
  <si>
    <t>EU-22c</t>
  </si>
  <si>
    <t>EU-22d</t>
  </si>
  <si>
    <t>EU-22e</t>
  </si>
  <si>
    <t>EU-22f</t>
  </si>
  <si>
    <t>EU-22g</t>
  </si>
  <si>
    <t>EU-22h</t>
  </si>
  <si>
    <t>EU-22i</t>
  </si>
  <si>
    <t>EU-22j</t>
  </si>
  <si>
    <t>EU-22k</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</si>
  <si>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</si>
  <si>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</si>
  <si>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</si>
  <si>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</si>
  <si>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</si>
  <si>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 xml:space="preserve">(Excluded guaranteed parts of exposures arising from export credits) </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</si>
  <si>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</si>
  <si>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</si>
  <si>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</si>
  <si>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</si>
  <si>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(Total exempted exposures)</t>
  </si>
  <si>
    <t>Capital and total exposure measure</t>
  </si>
  <si>
    <t>EU-25</t>
  </si>
  <si>
    <t>EU-26a</t>
  </si>
  <si>
    <t>EU-26b</t>
  </si>
  <si>
    <t>EU-27a</t>
  </si>
  <si>
    <t>Leverage ratio (excluding the impact of the exemption of public sector investments and promotional loans) (%)</t>
  </si>
  <si>
    <t>Regulatory minimum leverage ratio requirement (%)</t>
  </si>
  <si>
    <t xml:space="preserve">     of which: to be made up of CET1 capital</t>
  </si>
  <si>
    <t>Leverage ratio (excluding the impact of any applicable temporary exemption of central bank reserves) (%)</t>
  </si>
  <si>
    <t>Choice on transitional arrangements and relevant exposures</t>
  </si>
  <si>
    <t>EU-27b</t>
  </si>
  <si>
    <t>EU LR2 - LRCom: Leverage ratio common disclosure</t>
  </si>
  <si>
    <t>EU LR3 - LRSpl: Split-up of on balance sheet exposures (excluding derivatives, SFTs and exempted exposures)</t>
  </si>
  <si>
    <t>Exposures treated as sovereigns</t>
  </si>
  <si>
    <t>Exposures to regional governments, MDB, international organisations and PSE, not treated as sovereigns</t>
  </si>
  <si>
    <t>Secured by mortgages of immovable properties</t>
  </si>
  <si>
    <t>Retail exposures</t>
  </si>
  <si>
    <t>Other exposures (eg equity, securitisations, and other non-credit obligation assets)</t>
  </si>
  <si>
    <t>Annex XIII - Disclosure of liquidity requirements</t>
  </si>
  <si>
    <t>EU LIQ2</t>
  </si>
  <si>
    <t>EU LIQ1 - Quantitative information of LCR</t>
  </si>
  <si>
    <t xml:space="preserve">EU LIQ2 - Net Stable Funding Ratio </t>
  </si>
  <si>
    <t xml:space="preserve"> EU LIQB  on qualitative information on LCR, which complements template EU LIQ1.</t>
  </si>
  <si>
    <t>a</t>
  </si>
  <si>
    <t>b</t>
  </si>
  <si>
    <t>c</t>
  </si>
  <si>
    <t>d</t>
  </si>
  <si>
    <t>e</t>
  </si>
  <si>
    <t>f</t>
  </si>
  <si>
    <t>g</t>
  </si>
  <si>
    <t>Explanations on the main drivers of LCR results and the evolution of the contribution of inputs to the LCR’s calculation over time</t>
  </si>
  <si>
    <t>Explanations on the changes in the LCR over time</t>
  </si>
  <si>
    <t>Explanations on the actual concentration of funding sources</t>
  </si>
  <si>
    <t>High-level description of the composition of the institution`s liquidity buffer.</t>
  </si>
  <si>
    <t>EU LIQ2 - Net Stable Funding Ratio</t>
  </si>
  <si>
    <t>Unweighted value by residual maturity</t>
  </si>
  <si>
    <t>Weighted value</t>
  </si>
  <si>
    <t>No maturity</t>
  </si>
  <si>
    <t>&lt; 6 months</t>
  </si>
  <si>
    <t>6 months &lt; 1 year</t>
  </si>
  <si>
    <t>≥ 1 year</t>
  </si>
  <si>
    <t>Availabe stable funding (ASF) Items</t>
  </si>
  <si>
    <t>Required stable funding (RSF)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</si>
  <si>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</si>
  <si>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</si>
  <si>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</si>
  <si>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</si>
  <si>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</si>
  <si>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</si>
  <si>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</si>
  <si>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</si>
  <si>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</si>
  <si>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</si>
  <si>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</si>
  <si>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</si>
  <si>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</si>
  <si>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</si>
  <si>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</si>
  <si>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</si>
  <si>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</si>
  <si>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</si>
  <si>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</si>
  <si>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</si>
  <si>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</si>
  <si>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</si>
  <si>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</si>
  <si>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</si>
  <si>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</si>
  <si>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</si>
  <si>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</si>
  <si>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</si>
  <si>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</si>
  <si>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</si>
  <si>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</si>
  <si>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</si>
  <si>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</si>
  <si>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Annex XV - Disclosure of credit risk quality</t>
  </si>
  <si>
    <t>Annex XVII - Disclosure of the use of credit risk mitigation techniques</t>
  </si>
  <si>
    <t>EU CR3 - CRM techniques overview:  Disclosure of the use of credit risk mitigation techniques</t>
  </si>
  <si>
    <t>Of which non-performing exposures</t>
  </si>
  <si>
    <t xml:space="preserve">Unsecured carrying amount </t>
  </si>
  <si>
    <t>Secured carrying amount</t>
  </si>
  <si>
    <t xml:space="preserve">Of which secured by collateral </t>
  </si>
  <si>
    <t>Of which secured by financial guarantees</t>
  </si>
  <si>
    <t>Of which secured by credit derivatives</t>
  </si>
  <si>
    <t>EU CR3</t>
  </si>
  <si>
    <t>Annex XIX - Disclosure of the use of the standardised approach</t>
  </si>
  <si>
    <t>EU CR4 – standardised approach – Credit risk exposure and CRM effects</t>
  </si>
  <si>
    <t>EU CR5 – standardised approach</t>
  </si>
  <si>
    <t>EU CR4</t>
  </si>
  <si>
    <t>EU CR5</t>
  </si>
  <si>
    <t>Annex XXI - Disclosure of the use of the IRB approach to credit risk</t>
  </si>
  <si>
    <t>EU CR7 – IRB approach – Effect on the RWEAs of credit derivatives used as CRM techniques</t>
  </si>
  <si>
    <t>EU CR7-A – IRB approach – Disclosure of the extent of the use of CRM techniques</t>
  </si>
  <si>
    <t xml:space="preserve">EU CR8 –  RWEA flow statements of credit risk exposures under the IRB approach </t>
  </si>
  <si>
    <t>EU CR8</t>
  </si>
  <si>
    <t xml:space="preserve">EU CR6 </t>
  </si>
  <si>
    <t>EU CR7</t>
  </si>
  <si>
    <t>EU CR7-A</t>
  </si>
  <si>
    <t>Exposures post CCF and post CRM</t>
  </si>
  <si>
    <t>RWA density (%)</t>
  </si>
  <si>
    <t>EU CR4 - Standardised approach – Credit risk exposure and CRM effects</t>
  </si>
  <si>
    <t>Expected loss amount</t>
  </si>
  <si>
    <t>Density of risk weighted exposure amount</t>
  </si>
  <si>
    <t>Risk weighted exposure amount after supporting factors</t>
  </si>
  <si>
    <t>Exposure post CCF and post CRM</t>
  </si>
  <si>
    <t>Exposure weighted average CCF</t>
  </si>
  <si>
    <t>On-balance sheet exposures</t>
  </si>
  <si>
    <t>Off-balance-sheet exposures pre-CCF</t>
  </si>
  <si>
    <t>0.00 to &lt;0.10</t>
  </si>
  <si>
    <t>0.10 to&lt;0.15</t>
  </si>
  <si>
    <t>0.75 to &lt;1.75</t>
  </si>
  <si>
    <t>1.75 to &lt;2.50</t>
  </si>
  <si>
    <t>2.50 to &lt;5.00</t>
  </si>
  <si>
    <t>5.00 to &lt;10.00</t>
  </si>
  <si>
    <t>10.00 to &lt;20.00</t>
  </si>
  <si>
    <t>20.00 to &lt;30.00</t>
  </si>
  <si>
    <t>30.00 to &lt;100.00</t>
  </si>
  <si>
    <t>EU CR6 - IRB approach – Credit risk exposures by exposure class and PD range</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</si>
  <si>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</si>
  <si>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</si>
  <si>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</si>
  <si>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</si>
  <si>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</si>
  <si>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</si>
  <si>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</si>
  <si>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</si>
  <si>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</si>
  <si>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Risk weighted exposure amount</t>
  </si>
  <si>
    <t>EU CR7-A - IRB approach – Disclosure of the extent of the use of CRM techniques</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</si>
  <si>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</si>
  <si>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</si>
  <si>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</si>
  <si>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</si>
  <si>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</si>
  <si>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</si>
  <si>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</si>
  <si>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</si>
  <si>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Credit risk Mitigation methods in the calculation of RWEAs</t>
  </si>
  <si>
    <t>RWEA with substitution effects
(both reduction and sustitution effects)</t>
  </si>
  <si>
    <t>RWEA without substitution effects
(reduction effects only)</t>
  </si>
  <si>
    <t>Credit risk Mitigation techniques</t>
  </si>
  <si>
    <t xml:space="preserve"> Unfunded credit 
Protection (UFCP)</t>
  </si>
  <si>
    <t>Part of exposures covered by Guarantees (%)</t>
  </si>
  <si>
    <t>Part of exposures covered by Credit Derivatives (%)</t>
  </si>
  <si>
    <t>Funded credit 
Protection (FCP)</t>
  </si>
  <si>
    <t>Part of exposures covered by Financial Collaterals (%)</t>
  </si>
  <si>
    <t>Part of exposures covered by Other eligible collaterals (%)</t>
  </si>
  <si>
    <t>Part of exposures covered by Immovable property Collaterals (%)</t>
  </si>
  <si>
    <t>Part of exposures covered by Receivables (%)</t>
  </si>
  <si>
    <t>Part of exposures covered by Other physical collateral (%)</t>
  </si>
  <si>
    <t>Part of exposures covered by Other funded credit protection (%)</t>
  </si>
  <si>
    <t>Part of exposures covered by Cash on deposit (%)</t>
  </si>
  <si>
    <t>Part of exposures covered by Life insurance policies (%)</t>
  </si>
  <si>
    <t>Part of exposures covered by Instruments held by a third party (%)</t>
  </si>
  <si>
    <t>A-IRB</t>
  </si>
  <si>
    <t>F-IRB</t>
  </si>
  <si>
    <t>Annex XXV - Disclosure of exposures to counterparty credit risk</t>
  </si>
  <si>
    <t>EU MR1</t>
  </si>
  <si>
    <t xml:space="preserve">Common Equity Tier 1 (CET1) capital:  instruments and reserves    </t>
  </si>
  <si>
    <t>Common Equity Tier 1 (CET1) capital: regulatory adjustments </t>
  </si>
  <si>
    <t>Additional Tier 1 (AT1) capital: instruments</t>
  </si>
  <si>
    <t>Additional Tier 1 (AT1) capital: regulatory adjustments</t>
  </si>
  <si>
    <t>Tier 2 (T2) capital: regulatory adjustments </t>
  </si>
  <si>
    <t>of which: additional own funds requirements to address the risks other than the risk of excessive leverage</t>
  </si>
  <si>
    <t>EU-47b</t>
  </si>
  <si>
    <t>EU-47a</t>
  </si>
  <si>
    <t>EU-3a</t>
  </si>
  <si>
    <t>EU-5a</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</si>
  <si>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</si>
  <si>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</si>
  <si>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</si>
  <si>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</si>
  <si>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</si>
  <si>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</si>
  <si>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 xml:space="preserve">Amount of qualifying items referred to in Article 484 (3) CRR and the related share premium accounts subject to phase out from CET1 </t>
  </si>
  <si>
    <t xml:space="preserve">Independently reviewed interim profits net of any foreseeable charge or dividend </t>
  </si>
  <si>
    <t>27a</t>
  </si>
  <si>
    <t>Deferred tax assets that rely on future profitability excluding those arising from temporary differences (net of related tax liability where the conditions in Article 38 (3) CRR are met) (negative amount)</t>
  </si>
  <si>
    <t xml:space="preserve">     of which: qualifying holdings outside the financial sector (negative amount)</t>
  </si>
  <si>
    <t xml:space="preserve">     of which: securitisation positions (negative amount)</t>
  </si>
  <si>
    <t xml:space="preserve">     of which: free deliveries (negative amount)</t>
  </si>
  <si>
    <t>Amount exceeding the 17,65% threshold (negative amount)</t>
  </si>
  <si>
    <t>Foreseeable tax charges relating to CET1 items except where the institution suitably adjusts the amount of CET1 items insofar as such tax charges reduce the amount up to which those items may be used to cover risks or losses (negative amount)</t>
  </si>
  <si>
    <t>Other regulatory adjustments</t>
  </si>
  <si>
    <t>42a</t>
  </si>
  <si>
    <t>Other regulatory adjustments to AT1 capital</t>
  </si>
  <si>
    <t>54a</t>
  </si>
  <si>
    <t>EU-56a</t>
  </si>
  <si>
    <t>EU-56b</t>
  </si>
  <si>
    <t xml:space="preserve">Tier 2 (T2) capital </t>
  </si>
  <si>
    <t>Total Risk exposure amount</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</si>
  <si>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</si>
  <si>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</si>
  <si>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</si>
  <si>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Amount of qualifying  items referred to in Article 484(5) CRR and the related share premium accounts subject to phase out from T2 as described in Article 486(4) CRR</t>
  </si>
  <si>
    <t>Amount of qualifying  items referred to in Article 494a(2) CRR subject to phase out from T2</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</si>
  <si>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</si>
  <si>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</si>
  <si>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Qualifying eligible liabilities deductions that exceed the eligible liabilities items of the institution (negative amount)</t>
  </si>
  <si>
    <t>Other regulatory adjustments to T2 capital</t>
  </si>
  <si>
    <t>Capital ratios and requirements including buffers </t>
  </si>
  <si>
    <t>EU-67a</t>
  </si>
  <si>
    <t>EU-67b</t>
  </si>
  <si>
    <t>Common Equity 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</si>
  <si>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</si>
  <si>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</si>
  <si>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</si>
  <si>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</si>
  <si>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</si>
  <si>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of which: Global Systemically Important Institution (G-SII) or Other Systemically Important Institution (O-SII) buffer requirement</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</si>
  <si>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</si>
  <si>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</si>
  <si>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</si>
  <si>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</si>
  <si>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</si>
  <si>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</si>
  <si>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internal ratings-based approach (prior to the application of the cap)</t>
  </si>
  <si>
    <t>Capital instruments subject to phase-out arrangements (only applicable between 1 Jan 2014 and 1 Jan 2022)</t>
  </si>
  <si>
    <t>Total unweighted value (average)</t>
  </si>
  <si>
    <t>Total weighted value (average)</t>
  </si>
  <si>
    <t>EU 19b</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</si>
  <si>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</si>
  <si>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</si>
  <si>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</si>
  <si>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</si>
  <si>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</si>
  <si>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</si>
  <si>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</si>
  <si>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</si>
  <si>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</si>
  <si>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</si>
  <si>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</si>
  <si>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</si>
  <si>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</si>
  <si>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</si>
  <si>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EU CR1- Performing and non-performing exposures and related provisions</t>
  </si>
  <si>
    <t>EU LIQ1</t>
  </si>
  <si>
    <t>EU LIQB</t>
  </si>
  <si>
    <t>EU LIQB  on qualitative information on LCR, which complements template EU LIQ1</t>
  </si>
  <si>
    <t>EU LIQA - Liquidity risk management</t>
  </si>
  <si>
    <t>Annex XXIX - Disclosure of use of standardized approach and internal model for market risk</t>
  </si>
  <si>
    <t>The Group has a diversified funding base with the main funding source being retail deposits.</t>
  </si>
  <si>
    <t>The impact of an adverse market scenario is calculated using the Historical Look Back Approach (HLBA).</t>
  </si>
  <si>
    <t>Sydbank complies with the requirements set forth by the Danish FSA to have a minimum LCR of 100% for Euro.</t>
  </si>
  <si>
    <t>31 December 2021</t>
  </si>
  <si>
    <t>30 September 2021</t>
  </si>
  <si>
    <t>Additional Pillar 3 disclosure</t>
  </si>
  <si>
    <t>Note - Risk management Liquidity risk section</t>
  </si>
  <si>
    <t>Transitional</t>
  </si>
  <si>
    <t xml:space="preserve">At 30 June 2022 (DKK million) </t>
  </si>
  <si>
    <t>At 30 June 2022 (DKK million)</t>
  </si>
  <si>
    <t>Hong Kong</t>
  </si>
  <si>
    <t>Bulgaria</t>
  </si>
  <si>
    <t xml:space="preserve">At 30 June 2021 (DKK million) </t>
  </si>
  <si>
    <t>30 June 2022</t>
  </si>
  <si>
    <t>31 March 2022</t>
  </si>
  <si>
    <t>Quarter ending 30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</si>
</sst>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_ * #,##0_ ;_ * \-#,##0_ ;_ * &quot;-&quot;??_ ;_ @_ "/>
    <numFmt numFmtId="166" formatCode="_ * #,##0.0_ ;_ * \-#,##0.0_ ;_ * &quot;-&quot;??_ ;_ @_ "/>
    <numFmt numFmtId="167" formatCode="\ #,##0_ ;\ \-#,##0_ ;\ &quot;-&quot;??_ ;_ @_ "/>
    <numFmt numFmtId="168" formatCode="\ #,##0_ ;\ \-#,##0_ ;\ &quot;-&quot;_ ;_ @_ "/>
    <numFmt numFmtId="169" formatCode="_ * #,##0.000_ ;_ * \-#,##0.000_ ;_ * &quot;-&quot;??_ ;_ @_ "/>
    <numFmt numFmtId="170" formatCode="_ * #,##0.000000_ ;_ * \-#,##0.000000_ ;_ * &quot;-&quot;??_ ;_ @_ "/>
    <numFmt numFmtId="171" formatCode="_ * #,##0.000_ ;_ * \-#,##0.000_ ;_ * &quot;-&quot;???_ ;_ @_ "/>
    <numFmt numFmtId="172" formatCode="_(* #,##0.00_);_(* \(#,##0.00\);_(* &quot;-&quot;??_);_(@_)"/>
    <numFmt numFmtId="173" formatCode="0.0%"/>
    <numFmt numFmtId="174" formatCode="#,###,,&quot;&quot;;\ "/>
    <numFmt numFmtId="175" formatCode="0.0000%"/>
  </numFmts>
  <fonts count="57">
    <font>
      <sz val="10"/>
      <color theme="1"/>
      <name val="Arial"/>
      <family val="2"/>
    </font>
    <font>
      <sz val="11"/>
      <color theme="1"/>
      <name val="Calibri"/>
      <family val="2"/>
      <scheme val="minor"/>
    </font>
    <font>
      <sz val="10"/>
      <color theme="1"/>
      <name val="Arial"/>
      <family val="2"/>
    </font>
    <font>
      <sz val="10"/>
      <name val="Arial"/>
      <family val="2"/>
    </font>
    <font>
      <sz val="10"/>
      <color theme="0"/>
      <name val="HelveticaNeueLT Pro 55 Roman"/>
      <family val="2"/>
    </font>
    <font>
      <sz val="10"/>
      <color theme="1"/>
      <name val="HelveticaNeueLT Pro 55 Roman"/>
      <family val="2"/>
    </font>
    <font>
      <sz val="11"/>
      <name val="HelveticaNeueLT Pro 55 Roman"/>
      <family val="2"/>
    </font>
    <font>
      <sz val="12"/>
      <color theme="0"/>
      <name val="HelveticaNeueLT Pro 55 Roman"/>
      <family val="2"/>
    </font>
    <font>
      <u/>
      <sz val="10"/>
      <color theme="10"/>
      <name val="Arial"/>
      <family val="2"/>
    </font>
    <font>
      <sz val="14"/>
      <color theme="0"/>
      <name val="HelveticaNeueLT Pro 55 Roman"/>
      <family val="2"/>
    </font>
    <font>
      <sz val="9"/>
      <color theme="0"/>
      <name val="HelveticaNeueLT Pro 55 Roman"/>
      <family val="2"/>
    </font>
    <font>
      <b/>
      <sz val="9"/>
      <name val="HelveticaNeueLT Pro 55 Roman"/>
      <family val="2"/>
    </font>
    <font>
      <sz val="9"/>
      <name val="HelveticaNeueLT Pro 55 Roman"/>
      <family val="2"/>
    </font>
    <font>
      <b/>
      <sz val="10"/>
      <color theme="1"/>
      <name val="HelveticaNeueLT Pro 55 Roman"/>
      <family val="2"/>
    </font>
    <font>
      <b/>
      <sz val="9"/>
      <color rgb="FF000000"/>
      <name val="HelveticaNeueLT Pro 55 Roman"/>
      <family val="2"/>
    </font>
    <font>
      <sz val="9"/>
      <color rgb="FF000000"/>
      <name val="HelveticaNeueLT Pro 55 Roman"/>
      <family val="2"/>
    </font>
    <font>
      <i/>
      <sz val="9"/>
      <name val="HelveticaNeueLT Pro 55 Roman"/>
      <family val="2"/>
    </font>
    <font>
      <b/>
      <sz val="10"/>
      <color theme="1"/>
      <name val="Arial"/>
      <family val="2"/>
    </font>
    <font>
      <sz val="10"/>
      <color theme="0"/>
      <name val="Arial"/>
      <family val="2"/>
    </font>
    <font>
      <sz val="14"/>
      <name val="HelveticaNeueLT Pro 55 Roman"/>
      <family val="2"/>
    </font>
    <font>
      <sz val="14"/>
      <color theme="1"/>
      <name val="HelveticaNeueLT Pro 55 Roman"/>
      <family val="2"/>
    </font>
    <font>
      <sz val="9"/>
      <color theme="1"/>
      <name val="HelveticaNeueLT Pro 55 Roman"/>
      <family val="2"/>
    </font>
    <font>
      <sz val="9"/>
      <color theme="0"/>
      <name val="Segoe UI"/>
      <family val="2"/>
    </font>
    <font>
      <sz val="10"/>
      <name val="HelveticaNeueLT Pro 55 Roman"/>
      <family val="2"/>
    </font>
    <font>
      <b/>
      <sz val="9"/>
      <color theme="1"/>
      <name val="HelveticaNeueLT Pro 55 Roman"/>
      <family val="2"/>
    </font>
    <font>
      <i/>
      <sz val="9"/>
      <color theme="1"/>
      <name val="HelveticaNeueLT Pro 55 Roman"/>
      <family val="2"/>
    </font>
    <font>
      <sz val="10"/>
      <color theme="0"/>
      <name val="Segoe UI"/>
      <family val="2"/>
    </font>
    <font>
      <sz val="9"/>
      <color theme="1"/>
      <name val="Arial"/>
      <family val="2"/>
    </font>
    <font>
      <sz val="11"/>
      <color theme="1"/>
      <name val="Calibri"/>
      <family val="2"/>
      <scheme val="minor"/>
    </font>
    <font>
      <sz val="12"/>
      <name val="HelveticaNeueLT Pro 55 Roman"/>
      <family val="2"/>
    </font>
    <font>
      <b/>
      <i/>
      <sz val="9"/>
      <color theme="1"/>
      <name val="HelveticaNeueLT Pro 55 Roman"/>
      <family val="2"/>
    </font>
    <font>
      <sz val="9"/>
      <color rgb="FFFF0000"/>
      <name val="HelveticaNeueLT Pro 55 Roman"/>
      <family val="2"/>
    </font>
    <font>
      <b/>
      <sz val="9"/>
      <color theme="1"/>
      <name val="HelveticaNeueLT Pro 55 Roman"/>
      <family val="2"/>
    </font>
    <font>
      <sz val="10"/>
      <color theme="1"/>
      <name val="HelveticaNeueLT Pro 55 Roman"/>
      <family val="2"/>
    </font>
    <font>
      <b/>
      <sz val="9"/>
      <name val="HelveticaNeueLT Pro 55 Roman"/>
      <family val="2"/>
    </font>
    <font>
      <b/>
      <sz val="9"/>
      <color rgb="FFFF0000"/>
      <name val="HelveticaNeueLT Pro 55 Roman"/>
      <family val="2"/>
    </font>
    <font>
      <sz val="10"/>
      <color indexed="9"/>
      <name val="HelveticaNeueLT Pro 55 Roman"/>
      <family val="2"/>
    </font>
    <font>
      <i/>
      <sz val="9"/>
      <color theme="1"/>
      <name val="HelveticaNeueLT Pro 55 Roman"/>
      <family val="2"/>
    </font>
    <font>
      <i/>
      <sz val="11"/>
      <color theme="1"/>
      <name val="Calibri"/>
      <family val="2"/>
      <scheme val="minor"/>
    </font>
    <font>
      <i/>
      <sz val="10"/>
      <color theme="1"/>
      <name val="Arial"/>
      <family val="2"/>
    </font>
    <font>
      <b/>
      <sz val="20"/>
      <name val="Arial"/>
      <family val="2"/>
    </font>
    <font>
      <b/>
      <sz val="20"/>
      <name val="Jyske Sauna"/>
    </font>
    <font>
      <sz val="11"/>
      <name val="Jyske Sauna"/>
    </font>
    <font>
      <b/>
      <sz val="12"/>
      <name val="Arial"/>
      <family val="2"/>
    </font>
    <font>
      <sz val="9"/>
      <name val="HelveticaNeueLT Pro 55 Roman"/>
      <family val="2"/>
    </font>
    <font>
      <sz val="9"/>
      <color theme="1"/>
      <name val="HelveticaNeueLT Pro 55 Roman"/>
      <family val="2"/>
    </font>
    <font>
      <sz val="10"/>
      <color theme="0"/>
      <name val="HelveticaNeueLT Pro 55 Roman"/>
      <family val="2"/>
    </font>
    <font>
      <b/>
      <sz val="9"/>
      <color rgb="FF000000"/>
      <name val="HelveticaNeueLT Pro 55 Roman"/>
      <family val="2"/>
    </font>
    <font>
      <sz val="16"/>
      <name val="HelveticaNeueLT Pro 55 Roman"/>
      <family val="2"/>
    </font>
    <font>
      <sz val="10"/>
      <color theme="0"/>
      <name val="½"/>
    </font>
    <font>
      <b/>
      <sz val="16"/>
      <color theme="0"/>
      <name val="HelveticaNeueLT Pro 55 Roman"/>
      <family val="2"/>
    </font>
    <font>
      <b/>
      <sz val="11"/>
      <color theme="0"/>
      <name val="HelveticaNeueLT Pro 55 Roman"/>
      <family val="2"/>
    </font>
    <font>
      <sz val="10"/>
      <color theme="0"/>
      <name val="HelveticaNeueLT Pro 55 Roman"/>
      <family val="2"/>
    </font>
    <font>
      <sz val="10"/>
      <color theme="0"/>
      <name val="HelveticaNeueLT Pro 55 Roman"/>
      <family val="2"/>
    </font>
    <font>
      <sz val="9"/>
      <color theme="0"/>
      <name val="HelveticaNeueLT Pro 55 Roman"/>
      <family val="2"/>
    </font>
    <font>
      <b/>
      <sz val="9"/>
      <color theme="1"/>
      <name val="Arial"/>
      <family val="2"/>
    </font>
    <font>
      <b/>
      <sz val="12"/>
      <name val="HelveticaNeueLT Pro 55 Roman"/>
      <family val="2"/>
    </font>
  </fonts>
  <fills count="1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2" tint="-0.499984740745262"/>
        <bgColor indexed="64"/>
      </patternFill>
    </fill>
    <fill>
      <patternFill patternType="solid">
        <fgColor theme="0" tint="-0.34998626667073579"/>
        <bgColor indexed="64"/>
      </patternFill>
    </fill>
  </fills>
  <borders count="32">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bottom/>
      <diagonal/>
    </border>
    <border>
      <left/>
      <right/>
      <top style="medium">
        <color indexed="64"/>
      </top>
      <bottom style="medium">
        <color indexed="64"/>
      </bottom>
      <diagonal/>
    </border>
    <border>
      <left/>
      <right/>
      <top style="thin">
        <color theme="0"/>
      </top>
      <bottom style="thin">
        <color indexed="64"/>
      </bottom>
      <diagonal/>
    </border>
    <border>
      <left/>
      <right style="thin">
        <color theme="0"/>
      </right>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indexed="64"/>
      </bottom>
      <diagonal/>
    </border>
  </borders>
  <cellStyleXfs count="15">
    <xf numFmtId="0" fontId="0" fillId="0" borderId="0"/>
    <xf numFmtId="164" fontId="2" fillId="0" borderId="0" applyFont="0" applyFill="0" applyBorder="0" applyAlignment="0" applyProtection="0"/>
    <xf numFmtId="0" fontId="8" fillId="0" borderId="0" applyNumberFormat="0" applyFill="0" applyBorder="0" applyAlignment="0" applyProtection="0"/>
    <xf numFmtId="9" fontId="2" fillId="0" borderId="0" applyFont="0" applyFill="0" applyBorder="0" applyAlignment="0" applyProtection="0"/>
    <xf numFmtId="0" fontId="3" fillId="0" borderId="0"/>
    <xf numFmtId="0" fontId="28" fillId="0" borderId="0"/>
    <xf numFmtId="9" fontId="28" fillId="0" borderId="0" applyFont="0" applyFill="0" applyBorder="0" applyAlignment="0" applyProtection="0"/>
    <xf numFmtId="172" fontId="3" fillId="0" borderId="0" applyFont="0" applyFill="0" applyBorder="0" applyAlignment="0" applyProtection="0"/>
    <xf numFmtId="0" fontId="40" fillId="6" borderId="9" applyNumberFormat="0" applyFill="0" applyBorder="0" applyAlignment="0" applyProtection="0">
      <alignment horizontal="left"/>
    </xf>
    <xf numFmtId="0" fontId="3" fillId="0" borderId="0">
      <alignment vertical="center"/>
    </xf>
    <xf numFmtId="0" fontId="3" fillId="7" borderId="7" applyNumberFormat="0" applyFont="0" applyBorder="0">
      <alignment horizontal="center" vertical="center"/>
    </xf>
    <xf numFmtId="3" fontId="3" fillId="8" borderId="7" applyFont="0">
      <alignment horizontal="right" vertical="center"/>
      <protection locked="0"/>
    </xf>
    <xf numFmtId="0" fontId="3" fillId="0" borderId="0">
      <alignment vertical="center"/>
    </xf>
    <xf numFmtId="0" fontId="43" fillId="0" borderId="0" applyNumberFormat="0" applyFill="0" applyBorder="0" applyAlignment="0" applyProtection="0"/>
    <xf numFmtId="0" fontId="1" fillId="0" borderId="0"/>
  </cellStyleXfs>
  <cellXfs count="518">
    <xf numFmtId="0" fontId="0" fillId="0" borderId="0" xfId="0"/>
    <xf numFmtId="0" fontId="0" fillId="2" borderId="0" xfId="0" applyFill="1"/>
    <xf numFmtId="0" fontId="5" fillId="2" borderId="0" xfId="0" applyFont="1" applyFill="1"/>
    <xf numFmtId="0" fontId="5" fillId="2" borderId="0" xfId="0" applyFont="1" applyFill="1" applyAlignment="1">
      <alignment horizontal="center"/>
    </xf>
    <xf numFmtId="0" fontId="6"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3" fillId="2" borderId="0" xfId="2" applyFont="1" applyFill="1" applyBorder="1" applyAlignment="1">
      <alignment horizontal="center" vertical="center" wrapText="1"/>
    </xf>
    <xf numFmtId="0" fontId="6" fillId="2" borderId="1" xfId="0" applyFont="1" applyFill="1" applyBorder="1" applyAlignment="1">
      <alignment horizontal="left" vertical="top"/>
    </xf>
    <xf numFmtId="0" fontId="9" fillId="3" borderId="0" xfId="0" applyFont="1" applyFill="1"/>
    <xf numFmtId="0" fontId="7" fillId="2" borderId="0" xfId="0" applyFont="1" applyFill="1"/>
    <xf numFmtId="0" fontId="4" fillId="3" borderId="0" xfId="0" applyFont="1" applyFill="1" applyBorder="1" applyAlignment="1">
      <alignment vertical="top" wrapText="1"/>
    </xf>
    <xf numFmtId="0" fontId="4" fillId="3" borderId="0" xfId="0" applyFont="1" applyFill="1" applyBorder="1" applyAlignment="1">
      <alignment vertical="center" wrapText="1"/>
    </xf>
    <xf numFmtId="0" fontId="11" fillId="2" borderId="0" xfId="0" applyFont="1" applyFill="1" applyBorder="1" applyAlignment="1">
      <alignment horizontal="left" vertical="top" wrapText="1"/>
    </xf>
    <xf numFmtId="0" fontId="11" fillId="2" borderId="4" xfId="0" applyFont="1" applyFill="1" applyBorder="1" applyAlignment="1">
      <alignment horizontal="left" vertical="top" wrapText="1"/>
    </xf>
    <xf numFmtId="0" fontId="10" fillId="3" borderId="0" xfId="0" applyFont="1" applyFill="1" applyBorder="1" applyAlignment="1">
      <alignment vertical="center"/>
    </xf>
    <xf numFmtId="0" fontId="4" fillId="3" borderId="0" xfId="0" applyFont="1" applyFill="1" applyBorder="1" applyAlignment="1">
      <alignment vertical="center"/>
    </xf>
    <xf numFmtId="1" fontId="15" fillId="2" borderId="1" xfId="0" applyNumberFormat="1" applyFont="1" applyFill="1" applyBorder="1" applyAlignment="1">
      <alignment horizontal="center" vertical="top" wrapText="1"/>
    </xf>
    <xf numFmtId="0" fontId="12" fillId="2" borderId="1" xfId="0" applyFont="1" applyFill="1" applyBorder="1" applyAlignment="1">
      <alignment horizontal="left" vertical="top" wrapText="1"/>
    </xf>
    <xf numFmtId="1" fontId="15" fillId="2" borderId="0" xfId="0" applyNumberFormat="1" applyFont="1" applyFill="1" applyBorder="1" applyAlignment="1">
      <alignment horizontal="center" vertical="top" wrapText="1"/>
    </xf>
    <xf numFmtId="1" fontId="14" fillId="2" borderId="4" xfId="0" applyNumberFormat="1" applyFont="1" applyFill="1" applyBorder="1" applyAlignment="1">
      <alignment horizontal="center" vertical="top" wrapText="1"/>
    </xf>
    <xf numFmtId="0" fontId="5" fillId="2" borderId="0" xfId="0" applyFont="1" applyFill="1" applyBorder="1"/>
    <xf numFmtId="1" fontId="15" fillId="2" borderId="0" xfId="0" applyNumberFormat="1" applyFont="1" applyFill="1" applyBorder="1" applyAlignment="1">
      <alignment horizontal="left" vertical="top" wrapText="1"/>
    </xf>
    <xf numFmtId="1" fontId="15" fillId="2" borderId="4" xfId="0" applyNumberFormat="1" applyFont="1" applyFill="1" applyBorder="1" applyAlignment="1">
      <alignment horizontal="left" vertical="top" wrapText="1"/>
    </xf>
    <xf numFmtId="1" fontId="15" fillId="2" borderId="5" xfId="0" applyNumberFormat="1" applyFont="1" applyFill="1" applyBorder="1" applyAlignment="1">
      <alignment horizontal="left" vertical="top" wrapText="1"/>
    </xf>
    <xf numFmtId="0" fontId="11" fillId="2" borderId="5" xfId="0" applyFont="1" applyFill="1" applyBorder="1" applyAlignment="1">
      <alignment horizontal="left" vertical="top" wrapText="1"/>
    </xf>
    <xf numFmtId="1" fontId="15" fillId="2" borderId="6" xfId="0" applyNumberFormat="1" applyFont="1" applyFill="1" applyBorder="1" applyAlignment="1">
      <alignment horizontal="left" vertical="top" wrapText="1"/>
    </xf>
    <xf numFmtId="0" fontId="11" fillId="2" borderId="6" xfId="0" applyFont="1" applyFill="1" applyBorder="1" applyAlignment="1">
      <alignment horizontal="left" vertical="top" wrapText="1"/>
    </xf>
    <xf numFmtId="0" fontId="12" fillId="2" borderId="0" xfId="0" applyFont="1" applyFill="1" applyBorder="1" applyAlignment="1">
      <alignment horizontal="left" vertical="top"/>
    </xf>
    <xf numFmtId="0" fontId="4" fillId="3" borderId="0" xfId="0" applyFont="1" applyFill="1" applyBorder="1" applyAlignment="1">
      <alignment horizontal="center" vertical="top" wrapText="1"/>
    </xf>
    <xf numFmtId="0" fontId="3" fillId="2" borderId="0" xfId="2" quotePrefix="1" applyFont="1" applyFill="1" applyAlignment="1">
      <alignment horizontal="center"/>
    </xf>
    <xf numFmtId="0" fontId="9" fillId="2" borderId="0" xfId="0" applyFont="1" applyFill="1" applyBorder="1" applyAlignment="1">
      <alignment vertical="center" wrapText="1"/>
    </xf>
    <xf numFmtId="0" fontId="19" fillId="2" borderId="0" xfId="0" applyFont="1" applyFill="1" applyBorder="1" applyAlignment="1">
      <alignment vertical="center" wrapText="1"/>
    </xf>
    <xf numFmtId="0" fontId="0" fillId="2" borderId="0" xfId="0" applyFill="1" applyBorder="1"/>
    <xf numFmtId="0" fontId="12" fillId="2" borderId="0" xfId="0" applyFont="1" applyFill="1" applyBorder="1" applyAlignment="1">
      <alignment horizontal="left" vertical="top" wrapText="1"/>
    </xf>
    <xf numFmtId="0" fontId="4" fillId="3" borderId="0" xfId="0" applyFont="1" applyFill="1" applyBorder="1" applyAlignment="1">
      <alignment horizontal="center" vertical="center" wrapText="1"/>
    </xf>
    <xf numFmtId="165" fontId="21" fillId="2" borderId="0" xfId="1"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4" fillId="3" borderId="0" xfId="0" applyFont="1" applyFill="1" applyBorder="1" applyAlignment="1">
      <alignment horizontal="center" vertical="center" wrapText="1"/>
    </xf>
    <xf numFmtId="0" fontId="21" fillId="2" borderId="0" xfId="0" applyFont="1" applyFill="1" applyBorder="1"/>
    <xf numFmtId="165" fontId="21" fillId="2" borderId="0" xfId="1" applyNumberFormat="1" applyFont="1" applyFill="1" applyBorder="1"/>
    <xf numFmtId="0" fontId="24" fillId="2" borderId="5" xfId="0" applyFont="1" applyFill="1" applyBorder="1"/>
    <xf numFmtId="165" fontId="24" fillId="2" borderId="5" xfId="1" applyNumberFormat="1" applyFont="1" applyFill="1" applyBorder="1"/>
    <xf numFmtId="165" fontId="21" fillId="2" borderId="0" xfId="1" applyNumberFormat="1" applyFont="1" applyFill="1" applyBorder="1" applyAlignment="1">
      <alignment horizontal="right" vertical="top" wrapText="1"/>
    </xf>
    <xf numFmtId="0" fontId="21" fillId="2" borderId="0" xfId="0" applyFont="1" applyFill="1"/>
    <xf numFmtId="49" fontId="4" fillId="3" borderId="0" xfId="0" applyNumberFormat="1" applyFont="1" applyFill="1" applyBorder="1" applyAlignment="1">
      <alignment horizontal="center" vertical="top" wrapText="1"/>
    </xf>
    <xf numFmtId="0" fontId="26" fillId="3" borderId="0" xfId="0" applyFont="1" applyFill="1" applyBorder="1" applyAlignment="1">
      <alignment horizontal="center" vertical="center" wrapText="1"/>
    </xf>
    <xf numFmtId="0" fontId="21" fillId="2" borderId="0" xfId="0" applyFont="1" applyFill="1" applyAlignment="1">
      <alignment horizontal="center"/>
    </xf>
    <xf numFmtId="165" fontId="21" fillId="2" borderId="0" xfId="1" applyNumberFormat="1" applyFont="1" applyFill="1"/>
    <xf numFmtId="0" fontId="13" fillId="2" borderId="0" xfId="0" applyFont="1" applyFill="1" applyBorder="1"/>
    <xf numFmtId="165" fontId="24" fillId="2" borderId="0" xfId="1" applyNumberFormat="1" applyFont="1" applyFill="1" applyBorder="1"/>
    <xf numFmtId="0" fontId="24" fillId="2" borderId="0" xfId="0" applyFont="1" applyFill="1" applyBorder="1" applyAlignment="1">
      <alignment horizontal="center"/>
    </xf>
    <xf numFmtId="0" fontId="21" fillId="2" borderId="0" xfId="0" applyFont="1" applyFill="1" applyBorder="1" applyAlignment="1">
      <alignment horizontal="center"/>
    </xf>
    <xf numFmtId="0" fontId="21" fillId="2" borderId="5" xfId="0" applyFont="1" applyFill="1" applyBorder="1" applyAlignment="1">
      <alignment horizontal="center"/>
    </xf>
    <xf numFmtId="165" fontId="21" fillId="2" borderId="5" xfId="1" applyNumberFormat="1" applyFont="1" applyFill="1" applyBorder="1"/>
    <xf numFmtId="0" fontId="21" fillId="2" borderId="0" xfId="0" applyFont="1" applyFill="1" applyBorder="1" applyAlignment="1">
      <alignment wrapText="1"/>
    </xf>
    <xf numFmtId="0" fontId="11" fillId="2" borderId="0" xfId="0" applyFont="1" applyFill="1" applyBorder="1" applyAlignment="1">
      <alignment horizontal="left" vertical="top"/>
    </xf>
    <xf numFmtId="0" fontId="21" fillId="2" borderId="0" xfId="0" applyFont="1" applyFill="1" applyBorder="1" applyAlignment="1">
      <alignment horizontal="left" vertical="top"/>
    </xf>
    <xf numFmtId="0" fontId="12" fillId="2" borderId="0" xfId="0" applyFont="1" applyFill="1" applyBorder="1" applyAlignment="1">
      <alignment horizontal="center" vertical="top"/>
    </xf>
    <xf numFmtId="165" fontId="21" fillId="2" borderId="1" xfId="1" applyNumberFormat="1" applyFont="1" applyFill="1" applyBorder="1" applyAlignment="1">
      <alignment horizontal="right" vertical="top" wrapText="1"/>
    </xf>
    <xf numFmtId="0" fontId="24" fillId="2" borderId="4" xfId="0" applyFont="1" applyFill="1" applyBorder="1" applyAlignment="1">
      <alignment horizontal="center"/>
    </xf>
    <xf numFmtId="0" fontId="11" fillId="2" borderId="4" xfId="0" applyFont="1" applyFill="1" applyBorder="1" applyAlignment="1">
      <alignment horizontal="left" vertical="top"/>
    </xf>
    <xf numFmtId="165" fontId="24" fillId="2" borderId="4" xfId="1" applyNumberFormat="1" applyFont="1" applyFill="1" applyBorder="1"/>
    <xf numFmtId="0" fontId="4" fillId="2" borderId="0" xfId="0" applyFont="1" applyFill="1" applyBorder="1" applyAlignment="1">
      <alignment vertical="center"/>
    </xf>
    <xf numFmtId="0" fontId="4" fillId="2" borderId="0" xfId="0" applyFont="1" applyFill="1" applyBorder="1" applyAlignment="1">
      <alignment vertical="center" wrapText="1"/>
    </xf>
    <xf numFmtId="0" fontId="18" fillId="3" borderId="0" xfId="0" applyFont="1" applyFill="1" applyBorder="1"/>
    <xf numFmtId="0" fontId="11" fillId="2" borderId="5" xfId="0" applyFont="1" applyFill="1" applyBorder="1" applyAlignment="1">
      <alignment horizontal="left" vertical="top"/>
    </xf>
    <xf numFmtId="0" fontId="4" fillId="3" borderId="0" xfId="0" applyFont="1" applyFill="1" applyBorder="1" applyAlignment="1"/>
    <xf numFmtId="165" fontId="4" fillId="3" borderId="0" xfId="1" applyNumberFormat="1" applyFont="1" applyFill="1" applyBorder="1"/>
    <xf numFmtId="0" fontId="11" fillId="2" borderId="5" xfId="0" applyFont="1" applyFill="1" applyBorder="1" applyAlignment="1">
      <alignment horizontal="center" vertical="top"/>
    </xf>
    <xf numFmtId="0" fontId="17" fillId="2" borderId="0" xfId="0" applyFont="1" applyFill="1" applyBorder="1"/>
    <xf numFmtId="0" fontId="0" fillId="2" borderId="0" xfId="0" applyFont="1" applyFill="1" applyBorder="1"/>
    <xf numFmtId="165" fontId="0" fillId="2" borderId="0" xfId="1" applyNumberFormat="1" applyFont="1" applyFill="1" applyBorder="1"/>
    <xf numFmtId="165" fontId="24" fillId="2" borderId="0" xfId="0" applyNumberFormat="1" applyFont="1" applyFill="1" applyBorder="1"/>
    <xf numFmtId="165" fontId="0" fillId="2" borderId="0" xfId="0" applyNumberFormat="1" applyFill="1" applyBorder="1"/>
    <xf numFmtId="166" fontId="21" fillId="2" borderId="0" xfId="1" applyNumberFormat="1" applyFont="1" applyFill="1" applyBorder="1"/>
    <xf numFmtId="166" fontId="24" fillId="2" borderId="5" xfId="1" applyNumberFormat="1" applyFont="1" applyFill="1" applyBorder="1"/>
    <xf numFmtId="9" fontId="21" fillId="2" borderId="0" xfId="3" applyFont="1" applyFill="1" applyBorder="1"/>
    <xf numFmtId="10" fontId="21" fillId="2" borderId="0" xfId="3" applyNumberFormat="1" applyFont="1" applyFill="1" applyBorder="1"/>
    <xf numFmtId="10" fontId="24" fillId="2" borderId="5" xfId="3" applyNumberFormat="1" applyFont="1" applyFill="1" applyBorder="1"/>
    <xf numFmtId="165" fontId="24" fillId="2" borderId="22" xfId="0" applyNumberFormat="1" applyFont="1" applyFill="1" applyBorder="1"/>
    <xf numFmtId="165" fontId="21" fillId="2" borderId="0" xfId="0" applyNumberFormat="1" applyFont="1" applyFill="1" applyBorder="1"/>
    <xf numFmtId="0" fontId="27" fillId="2" borderId="0" xfId="0" applyFont="1" applyFill="1" applyBorder="1"/>
    <xf numFmtId="0" fontId="26" fillId="3" borderId="0" xfId="0" applyFont="1" applyFill="1" applyBorder="1" applyAlignment="1">
      <alignment vertical="center" wrapText="1"/>
    </xf>
    <xf numFmtId="0" fontId="24" fillId="2" borderId="5" xfId="0" applyFont="1" applyFill="1" applyBorder="1" applyAlignment="1">
      <alignment horizontal="center"/>
    </xf>
    <xf numFmtId="0" fontId="21" fillId="2" borderId="0" xfId="1" applyNumberFormat="1" applyFont="1" applyFill="1" applyBorder="1"/>
    <xf numFmtId="0" fontId="21" fillId="4" borderId="0" xfId="0" applyFont="1" applyFill="1" applyBorder="1"/>
    <xf numFmtId="165" fontId="12" fillId="2" borderId="0" xfId="1" applyNumberFormat="1" applyFont="1" applyFill="1" applyBorder="1" applyAlignment="1">
      <alignment horizontal="left" vertical="top" wrapText="1"/>
    </xf>
    <xf numFmtId="165" fontId="12" fillId="4" borderId="0" xfId="1" applyNumberFormat="1" applyFont="1" applyFill="1" applyBorder="1" applyAlignment="1">
      <alignment horizontal="left" vertical="top" wrapText="1"/>
    </xf>
    <xf numFmtId="165" fontId="21" fillId="4" borderId="0" xfId="1" applyNumberFormat="1" applyFont="1" applyFill="1" applyBorder="1"/>
    <xf numFmtId="165" fontId="24" fillId="4" borderId="5" xfId="1" applyNumberFormat="1" applyFont="1" applyFill="1" applyBorder="1"/>
    <xf numFmtId="9"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165" fontId="24" fillId="2" borderId="22" xfId="0" applyNumberFormat="1" applyFont="1" applyFill="1" applyBorder="1" applyAlignment="1"/>
    <xf numFmtId="10" fontId="24" fillId="2" borderId="0" xfId="3" applyNumberFormat="1" applyFont="1" applyFill="1" applyBorder="1"/>
    <xf numFmtId="0" fontId="4" fillId="3" borderId="0" xfId="0" applyFont="1" applyFill="1" applyBorder="1" applyAlignment="1">
      <alignment horizontal="center"/>
    </xf>
    <xf numFmtId="0" fontId="21" fillId="2" borderId="0" xfId="0" applyFont="1" applyFill="1" applyBorder="1" applyAlignment="1">
      <alignment horizontal="left"/>
    </xf>
    <xf numFmtId="0" fontId="0" fillId="4" borderId="0" xfId="0" applyFont="1" applyFill="1" applyBorder="1"/>
    <xf numFmtId="0" fontId="21" fillId="4" borderId="0" xfId="0" applyFont="1" applyFill="1" applyBorder="1" applyAlignment="1">
      <alignment horizontal="left" vertical="top" wrapText="1"/>
    </xf>
    <xf numFmtId="0" fontId="28" fillId="0" borderId="0" xfId="5"/>
    <xf numFmtId="0" fontId="4" fillId="3" borderId="3" xfId="0" applyFont="1" applyFill="1" applyBorder="1" applyAlignment="1">
      <alignment vertical="center"/>
    </xf>
    <xf numFmtId="0" fontId="21" fillId="5" borderId="0" xfId="5" applyFont="1" applyFill="1" applyBorder="1" applyAlignment="1">
      <alignment horizontal="center" vertical="center"/>
    </xf>
    <xf numFmtId="0" fontId="10" fillId="3" borderId="3" xfId="0" applyFont="1" applyFill="1" applyBorder="1" applyAlignment="1">
      <alignment vertical="center"/>
    </xf>
    <xf numFmtId="0" fontId="4" fillId="3" borderId="17" xfId="0" applyFont="1" applyFill="1" applyBorder="1" applyAlignment="1">
      <alignment vertical="center"/>
    </xf>
    <xf numFmtId="164" fontId="0" fillId="2" borderId="0" xfId="0" applyNumberFormat="1" applyFill="1" applyBorder="1"/>
    <xf numFmtId="169" fontId="0" fillId="2" borderId="0" xfId="0" applyNumberFormat="1" applyFill="1" applyBorder="1"/>
    <xf numFmtId="170" fontId="0" fillId="2" borderId="0" xfId="0" applyNumberFormat="1" applyFill="1" applyBorder="1"/>
    <xf numFmtId="169" fontId="21" fillId="2" borderId="0" xfId="0" applyNumberFormat="1" applyFont="1" applyFill="1" applyBorder="1"/>
    <xf numFmtId="0" fontId="3" fillId="2" borderId="1" xfId="2" applyFont="1" applyFill="1" applyBorder="1" applyAlignment="1">
      <alignment horizontal="center" vertical="center" wrapText="1"/>
    </xf>
    <xf numFmtId="0" fontId="5" fillId="2" borderId="1" xfId="0" applyFont="1" applyFill="1" applyBorder="1"/>
    <xf numFmtId="0" fontId="4" fillId="3" borderId="0" xfId="0" applyFont="1" applyFill="1" applyBorder="1" applyAlignment="1">
      <alignment horizontal="center" vertical="center" wrapText="1"/>
    </xf>
    <xf numFmtId="165" fontId="24" fillId="0" borderId="5" xfId="1" applyNumberFormat="1" applyFont="1" applyFill="1" applyBorder="1"/>
    <xf numFmtId="171" fontId="0" fillId="2" borderId="0" xfId="0" applyNumberFormat="1" applyFill="1" applyBorder="1"/>
    <xf numFmtId="165" fontId="11" fillId="2" borderId="5" xfId="1" applyNumberFormat="1" applyFont="1" applyFill="1" applyBorder="1" applyAlignment="1">
      <alignment horizontal="left" vertical="top" wrapText="1"/>
    </xf>
    <xf numFmtId="0" fontId="4" fillId="3" borderId="0" xfId="0" applyFont="1" applyFill="1" applyBorder="1" applyAlignment="1">
      <alignment horizontal="center" vertical="center" wrapText="1"/>
    </xf>
    <xf numFmtId="0" fontId="6" fillId="2" borderId="0" xfId="0" applyFont="1" applyFill="1" applyBorder="1" applyAlignment="1">
      <alignment horizontal="left" vertical="center"/>
    </xf>
    <xf numFmtId="0" fontId="29" fillId="2" borderId="3" xfId="0" applyFont="1" applyFill="1" applyBorder="1" applyAlignment="1">
      <alignment vertical="center" wrapText="1"/>
    </xf>
    <xf numFmtId="0" fontId="19" fillId="2" borderId="3" xfId="0" applyFont="1" applyFill="1" applyBorder="1" applyAlignment="1">
      <alignment vertical="center"/>
    </xf>
    <xf numFmtId="0" fontId="20" fillId="2" borderId="3" xfId="0" applyFont="1" applyFill="1" applyBorder="1" applyAlignment="1">
      <alignment vertical="center"/>
    </xf>
    <xf numFmtId="0" fontId="4" fillId="3" borderId="0" xfId="0" applyFont="1" applyFill="1" applyBorder="1" applyAlignment="1">
      <alignment horizontal="left" vertical="top"/>
    </xf>
    <xf numFmtId="165" fontId="5" fillId="2" borderId="0" xfId="1" applyNumberFormat="1" applyFont="1" applyFill="1" applyBorder="1" applyAlignment="1">
      <alignment horizontal="right" vertical="top" wrapText="1"/>
    </xf>
    <xf numFmtId="165" fontId="13" fillId="2" borderId="0" xfId="1" applyNumberFormat="1" applyFont="1" applyFill="1" applyBorder="1" applyAlignment="1">
      <alignment horizontal="right" vertical="top" wrapText="1"/>
    </xf>
    <xf numFmtId="165" fontId="13" fillId="2" borderId="6" xfId="1" applyNumberFormat="1" applyFont="1" applyFill="1" applyBorder="1" applyAlignment="1">
      <alignment horizontal="right" vertical="top" wrapText="1"/>
    </xf>
    <xf numFmtId="165" fontId="5" fillId="2" borderId="4" xfId="1" applyNumberFormat="1" applyFont="1" applyFill="1" applyBorder="1" applyAlignment="1">
      <alignment horizontal="right" vertical="top" wrapText="1"/>
    </xf>
    <xf numFmtId="165" fontId="13" fillId="2" borderId="4" xfId="1" applyNumberFormat="1" applyFont="1" applyFill="1" applyBorder="1" applyAlignment="1">
      <alignment horizontal="right" vertical="top" wrapText="1"/>
    </xf>
    <xf numFmtId="165" fontId="13" fillId="2" borderId="5" xfId="1" applyNumberFormat="1" applyFont="1" applyFill="1" applyBorder="1" applyAlignment="1">
      <alignment horizontal="right" vertical="top" wrapText="1"/>
    </xf>
    <xf numFmtId="165" fontId="24" fillId="2" borderId="5" xfId="1" applyNumberFormat="1" applyFont="1" applyFill="1" applyBorder="1" applyAlignment="1">
      <alignment horizontal="right" wrapText="1"/>
    </xf>
    <xf numFmtId="0" fontId="4" fillId="3" borderId="0" xfId="0" applyFont="1" applyFill="1" applyBorder="1" applyAlignment="1">
      <alignment horizontal="center" vertical="center" wrapText="1"/>
    </xf>
    <xf numFmtId="0" fontId="21" fillId="2" borderId="0" xfId="0" applyFont="1" applyFill="1" applyBorder="1" applyAlignment="1">
      <alignment vertical="center" wrapText="1"/>
    </xf>
    <xf numFmtId="0" fontId="12" fillId="2" borderId="0" xfId="0" applyFont="1" applyFill="1" applyBorder="1" applyAlignment="1">
      <alignment vertical="center" wrapText="1"/>
    </xf>
    <xf numFmtId="165" fontId="21" fillId="2" borderId="0" xfId="1" applyNumberFormat="1" applyFont="1" applyFill="1" applyBorder="1" applyAlignment="1">
      <alignment horizontal="left"/>
    </xf>
    <xf numFmtId="0" fontId="32" fillId="2" borderId="0" xfId="0" applyFont="1" applyFill="1" applyBorder="1" applyAlignment="1">
      <alignment horizontal="left"/>
    </xf>
    <xf numFmtId="165" fontId="32" fillId="2" borderId="0" xfId="1" applyNumberFormat="1" applyFont="1" applyFill="1" applyBorder="1" applyAlignment="1">
      <alignment horizontal="left"/>
    </xf>
    <xf numFmtId="165" fontId="32" fillId="2" borderId="5" xfId="0" applyNumberFormat="1" applyFont="1" applyFill="1" applyBorder="1"/>
    <xf numFmtId="0" fontId="33" fillId="2" borderId="0" xfId="0" applyFont="1" applyFill="1" applyBorder="1"/>
    <xf numFmtId="0" fontId="32" fillId="2" borderId="5" xfId="0" applyFont="1" applyFill="1" applyBorder="1" applyAlignment="1">
      <alignment horizontal="center"/>
    </xf>
    <xf numFmtId="0" fontId="34" fillId="2" borderId="5" xfId="0" applyFont="1" applyFill="1" applyBorder="1" applyAlignment="1">
      <alignment horizontal="left" vertical="top" wrapText="1"/>
    </xf>
    <xf numFmtId="0" fontId="32" fillId="2" borderId="0" xfId="0" applyFont="1" applyFill="1" applyBorder="1" applyAlignment="1">
      <alignment horizontal="center"/>
    </xf>
    <xf numFmtId="0" fontId="21" fillId="2" borderId="0" xfId="0" applyFont="1" applyFill="1" applyBorder="1" applyAlignment="1">
      <alignment horizontal="center" vertical="center"/>
    </xf>
    <xf numFmtId="0" fontId="21" fillId="2" borderId="2" xfId="0" applyFont="1" applyFill="1" applyBorder="1" applyAlignment="1">
      <alignment horizontal="center" vertical="center"/>
    </xf>
    <xf numFmtId="0" fontId="20" fillId="2" borderId="0" xfId="0" applyFont="1" applyFill="1" applyBorder="1" applyAlignment="1">
      <alignment horizontal="left" vertical="center"/>
    </xf>
    <xf numFmtId="0" fontId="35" fillId="2" borderId="0" xfId="0" applyFont="1" applyFill="1" applyBorder="1"/>
    <xf numFmtId="0" fontId="4" fillId="3" borderId="0" xfId="0" applyFont="1" applyFill="1" applyBorder="1" applyAlignment="1">
      <alignment horizontal="left" vertical="center"/>
    </xf>
    <xf numFmtId="3" fontId="21" fillId="2" borderId="0" xfId="0" applyNumberFormat="1" applyFont="1" applyFill="1" applyBorder="1" applyAlignment="1">
      <alignment wrapText="1"/>
    </xf>
    <xf numFmtId="0" fontId="24" fillId="2" borderId="4" xfId="0" applyFont="1" applyFill="1" applyBorder="1" applyAlignment="1">
      <alignment wrapText="1"/>
    </xf>
    <xf numFmtId="3" fontId="24" fillId="2" borderId="4" xfId="0" applyNumberFormat="1" applyFont="1" applyFill="1" applyBorder="1" applyAlignment="1">
      <alignment wrapText="1"/>
    </xf>
    <xf numFmtId="3" fontId="21" fillId="2" borderId="0" xfId="0" applyNumberFormat="1" applyFont="1" applyFill="1" applyBorder="1"/>
    <xf numFmtId="0" fontId="21" fillId="2" borderId="0" xfId="0" applyFont="1" applyFill="1" applyBorder="1" applyAlignment="1">
      <alignment horizontal="left" wrapText="1"/>
    </xf>
    <xf numFmtId="0" fontId="21" fillId="2" borderId="0" xfId="0" applyFont="1" applyFill="1" applyBorder="1" applyAlignment="1">
      <alignment horizontal="right" wrapText="1"/>
    </xf>
    <xf numFmtId="0" fontId="31" fillId="2" borderId="0" xfId="0" applyFont="1" applyFill="1" applyBorder="1"/>
    <xf numFmtId="173" fontId="21" fillId="2" borderId="0" xfId="0" applyNumberFormat="1" applyFont="1" applyFill="1" applyBorder="1" applyAlignment="1">
      <alignment wrapText="1"/>
    </xf>
    <xf numFmtId="0" fontId="21" fillId="2" borderId="0" xfId="0" applyFont="1" applyFill="1" applyBorder="1" applyAlignment="1">
      <alignment horizontal="center" wrapText="1"/>
    </xf>
    <xf numFmtId="0" fontId="21" fillId="2" borderId="2" xfId="0" applyFont="1" applyFill="1" applyBorder="1" applyAlignment="1">
      <alignment wrapText="1"/>
    </xf>
    <xf numFmtId="3" fontId="21" fillId="2" borderId="2" xfId="0" applyNumberFormat="1" applyFont="1" applyFill="1" applyBorder="1" applyAlignment="1">
      <alignment wrapText="1"/>
    </xf>
    <xf numFmtId="0" fontId="19" fillId="2" borderId="0" xfId="0" applyFont="1" applyFill="1" applyBorder="1" applyAlignment="1">
      <alignment horizontal="left" vertical="center"/>
    </xf>
    <xf numFmtId="0" fontId="24" fillId="5" borderId="4" xfId="0" applyFont="1" applyFill="1" applyBorder="1" applyAlignment="1">
      <alignment wrapText="1"/>
    </xf>
    <xf numFmtId="0" fontId="24" fillId="5" borderId="4" xfId="0" applyFont="1" applyFill="1" applyBorder="1" applyAlignment="1">
      <alignment horizontal="left" wrapText="1"/>
    </xf>
    <xf numFmtId="3" fontId="24" fillId="2" borderId="0" xfId="5" applyNumberFormat="1" applyFont="1" applyFill="1" applyBorder="1" applyAlignment="1">
      <alignment horizontal="right" vertical="center"/>
    </xf>
    <xf numFmtId="167" fontId="24" fillId="0" borderId="0" xfId="5" applyNumberFormat="1" applyFont="1" applyFill="1" applyBorder="1" applyAlignment="1">
      <alignment horizontal="right" vertical="center"/>
    </xf>
    <xf numFmtId="3" fontId="21" fillId="2" borderId="0" xfId="5" applyNumberFormat="1" applyFont="1" applyFill="1" applyBorder="1" applyAlignment="1">
      <alignment horizontal="right" vertical="center"/>
    </xf>
    <xf numFmtId="167" fontId="21" fillId="0" borderId="0" xfId="5" applyNumberFormat="1" applyFont="1" applyFill="1" applyBorder="1" applyAlignment="1">
      <alignment horizontal="right" vertical="center"/>
    </xf>
    <xf numFmtId="3" fontId="21" fillId="5" borderId="0" xfId="5" applyNumberFormat="1" applyFont="1" applyFill="1" applyBorder="1" applyAlignment="1">
      <alignment horizontal="right" vertical="center"/>
    </xf>
    <xf numFmtId="3" fontId="10" fillId="3" borderId="3" xfId="0" applyNumberFormat="1" applyFont="1" applyFill="1" applyBorder="1" applyAlignment="1">
      <alignment horizontal="right" vertical="center"/>
    </xf>
    <xf numFmtId="0" fontId="10" fillId="3" borderId="3" xfId="0" applyFont="1" applyFill="1" applyBorder="1" applyAlignment="1">
      <alignment horizontal="right" vertical="center"/>
    </xf>
    <xf numFmtId="3" fontId="21" fillId="5" borderId="2" xfId="5" applyNumberFormat="1" applyFont="1" applyFill="1" applyBorder="1" applyAlignment="1">
      <alignment horizontal="right" vertical="center"/>
    </xf>
    <xf numFmtId="9" fontId="21" fillId="0" borderId="2" xfId="3" applyFont="1" applyFill="1" applyBorder="1" applyAlignment="1">
      <alignment horizontal="right" wrapText="1"/>
    </xf>
    <xf numFmtId="0" fontId="37" fillId="2" borderId="0" xfId="0" applyFont="1" applyFill="1" applyBorder="1"/>
    <xf numFmtId="3" fontId="25" fillId="2" borderId="0" xfId="5" applyNumberFormat="1" applyFont="1" applyFill="1" applyBorder="1" applyAlignment="1">
      <alignment horizontal="right" vertical="center"/>
    </xf>
    <xf numFmtId="167" fontId="25" fillId="0" borderId="0" xfId="5" applyNumberFormat="1" applyFont="1" applyFill="1" applyBorder="1" applyAlignment="1">
      <alignment horizontal="right" vertical="center"/>
    </xf>
    <xf numFmtId="0" fontId="38" fillId="0" borderId="0" xfId="5" applyFont="1"/>
    <xf numFmtId="0" fontId="39" fillId="0" borderId="0" xfId="0" applyFont="1"/>
    <xf numFmtId="167" fontId="30" fillId="0" borderId="0" xfId="5" applyNumberFormat="1" applyFont="1" applyFill="1" applyBorder="1" applyAlignment="1">
      <alignment horizontal="right" vertical="center"/>
    </xf>
    <xf numFmtId="0" fontId="37" fillId="2" borderId="0" xfId="0" applyFont="1" applyFill="1" applyBorder="1" applyAlignment="1">
      <alignment horizontal="center"/>
    </xf>
    <xf numFmtId="0" fontId="37" fillId="2" borderId="0" xfId="0" applyFont="1" applyFill="1" applyBorder="1" applyAlignment="1">
      <alignment wrapText="1"/>
    </xf>
    <xf numFmtId="3" fontId="37" fillId="2" borderId="0" xfId="0" applyNumberFormat="1" applyFont="1" applyFill="1" applyBorder="1" applyAlignment="1">
      <alignment wrapText="1"/>
    </xf>
    <xf numFmtId="0" fontId="41" fillId="2" borderId="0" xfId="8" applyFont="1" applyFill="1" applyBorder="1" applyAlignment="1"/>
    <xf numFmtId="0" fontId="42" fillId="2" borderId="0" xfId="8" applyFont="1" applyFill="1" applyBorder="1" applyAlignment="1">
      <alignment horizontal="right"/>
    </xf>
    <xf numFmtId="0" fontId="4" fillId="2" borderId="0" xfId="0" applyFont="1" applyFill="1" applyBorder="1" applyAlignment="1">
      <alignment horizontal="left" vertical="center"/>
    </xf>
    <xf numFmtId="0" fontId="12" fillId="2" borderId="0" xfId="9" applyFont="1" applyFill="1" applyBorder="1" applyAlignment="1">
      <alignment vertical="center"/>
    </xf>
    <xf numFmtId="0" fontId="11" fillId="2" borderId="0" xfId="9" applyFont="1" applyFill="1" applyBorder="1" applyAlignment="1">
      <alignment horizontal="center" vertical="center"/>
    </xf>
    <xf numFmtId="0" fontId="12" fillId="2" borderId="0" xfId="9" applyFont="1" applyFill="1" applyBorder="1" applyAlignment="1">
      <alignment horizontal="center" vertical="center"/>
    </xf>
    <xf numFmtId="0" fontId="12" fillId="2" borderId="0" xfId="9" applyFont="1" applyFill="1" applyBorder="1" applyAlignment="1">
      <alignment vertical="center" wrapText="1"/>
    </xf>
    <xf numFmtId="0" fontId="11" fillId="2" borderId="0" xfId="9" applyFont="1" applyFill="1" applyBorder="1" applyAlignment="1">
      <alignment vertical="center"/>
    </xf>
    <xf numFmtId="0" fontId="12" fillId="2" borderId="0" xfId="9" applyFont="1" applyFill="1" applyBorder="1">
      <alignment vertical="center"/>
    </xf>
    <xf numFmtId="0" fontId="12" fillId="2" borderId="0" xfId="9" applyFont="1" applyFill="1" applyBorder="1" applyAlignment="1">
      <alignment horizontal="left" vertical="center" wrapText="1"/>
    </xf>
    <xf numFmtId="0" fontId="12" fillId="2" borderId="0" xfId="9" applyFont="1" applyFill="1" applyBorder="1" applyAlignment="1">
      <alignment horizontal="left" vertical="center"/>
    </xf>
    <xf numFmtId="0" fontId="12" fillId="2" borderId="0" xfId="12" applyFont="1" applyFill="1" applyBorder="1">
      <alignment vertical="center"/>
    </xf>
    <xf numFmtId="0" fontId="11" fillId="2" borderId="0" xfId="13" applyFont="1" applyFill="1" applyBorder="1"/>
    <xf numFmtId="0" fontId="11" fillId="2" borderId="0" xfId="13" applyFont="1" applyFill="1" applyBorder="1" applyAlignment="1">
      <alignment vertical="center"/>
    </xf>
    <xf numFmtId="0" fontId="11" fillId="5" borderId="0" xfId="9" applyFont="1" applyFill="1" applyBorder="1" applyAlignment="1">
      <alignment horizontal="center" vertical="center"/>
    </xf>
    <xf numFmtId="0" fontId="12" fillId="5" borderId="0" xfId="9" applyFont="1" applyFill="1" applyBorder="1">
      <alignment vertical="center"/>
    </xf>
    <xf numFmtId="0" fontId="11" fillId="2" borderId="4" xfId="9" applyFont="1" applyFill="1" applyBorder="1" applyAlignment="1">
      <alignment horizontal="center" vertical="center"/>
    </xf>
    <xf numFmtId="0" fontId="11" fillId="2" borderId="4" xfId="9" applyFont="1" applyFill="1" applyBorder="1" applyAlignment="1">
      <alignment vertical="center"/>
    </xf>
    <xf numFmtId="0" fontId="44" fillId="2" borderId="0" xfId="9" applyFont="1" applyFill="1" applyBorder="1" applyAlignment="1">
      <alignment horizontal="center" vertical="center"/>
    </xf>
    <xf numFmtId="0" fontId="44" fillId="2" borderId="0" xfId="9" applyFont="1" applyFill="1" applyBorder="1" applyAlignment="1">
      <alignment vertical="center"/>
    </xf>
    <xf numFmtId="3" fontId="45" fillId="2" borderId="0" xfId="0" applyNumberFormat="1" applyFont="1" applyFill="1" applyBorder="1" applyAlignment="1">
      <alignment wrapText="1"/>
    </xf>
    <xf numFmtId="0" fontId="11" fillId="2" borderId="4" xfId="9" applyFont="1" applyFill="1" applyBorder="1" applyAlignment="1">
      <alignment vertical="center" wrapText="1"/>
    </xf>
    <xf numFmtId="0" fontId="0" fillId="2" borderId="0" xfId="0" applyFont="1" applyFill="1"/>
    <xf numFmtId="0" fontId="12" fillId="2" borderId="0" xfId="9" applyFont="1" applyFill="1" applyBorder="1" applyAlignment="1">
      <alignment horizontal="left" vertical="top" wrapText="1"/>
    </xf>
    <xf numFmtId="0" fontId="16" fillId="2" borderId="0" xfId="9" applyFont="1" applyFill="1" applyBorder="1" applyAlignment="1">
      <alignment vertical="center"/>
    </xf>
    <xf numFmtId="0" fontId="16" fillId="2" borderId="0" xfId="9" applyFont="1" applyFill="1" applyBorder="1" applyAlignment="1">
      <alignment horizontal="center" vertical="center"/>
    </xf>
    <xf numFmtId="0" fontId="16" fillId="2" borderId="0" xfId="9" applyFont="1" applyFill="1" applyBorder="1" applyAlignment="1">
      <alignment horizontal="left" vertical="top" wrapText="1"/>
    </xf>
    <xf numFmtId="3" fontId="25" fillId="2" borderId="0" xfId="0" applyNumberFormat="1" applyFont="1" applyFill="1" applyBorder="1" applyAlignment="1">
      <alignment wrapText="1"/>
    </xf>
    <xf numFmtId="0" fontId="39" fillId="2" borderId="0" xfId="0" applyFont="1" applyFill="1"/>
    <xf numFmtId="0" fontId="21" fillId="2" borderId="0" xfId="0" applyFont="1" applyFill="1" applyBorder="1" applyAlignment="1">
      <alignment wrapText="1"/>
    </xf>
    <xf numFmtId="15" fontId="4" fillId="3" borderId="0" xfId="0" quotePrefix="1" applyNumberFormat="1" applyFont="1" applyFill="1" applyBorder="1" applyAlignment="1">
      <alignment horizontal="right" vertical="center" wrapText="1"/>
    </xf>
    <xf numFmtId="0" fontId="11" fillId="5" borderId="0" xfId="10" quotePrefix="1" applyFont="1" applyFill="1" applyBorder="1">
      <alignment horizontal="center" vertical="center"/>
    </xf>
    <xf numFmtId="0" fontId="11" fillId="5" borderId="0" xfId="9" applyFont="1" applyFill="1" applyBorder="1" applyAlignment="1" applyProtection="1">
      <alignment horizontal="center" vertical="center" wrapText="1"/>
    </xf>
    <xf numFmtId="3" fontId="32" fillId="2" borderId="4" xfId="0" applyNumberFormat="1" applyFont="1" applyFill="1" applyBorder="1" applyAlignment="1">
      <alignment wrapText="1"/>
    </xf>
    <xf numFmtId="0" fontId="29" fillId="2" borderId="0" xfId="0" applyFont="1" applyFill="1" applyBorder="1" applyAlignment="1">
      <alignment horizontal="left" vertical="center" wrapText="1"/>
    </xf>
    <xf numFmtId="14" fontId="4" fillId="3" borderId="17" xfId="0" applyNumberFormat="1" applyFont="1" applyFill="1" applyBorder="1" applyAlignment="1">
      <alignment horizontal="center" vertical="center"/>
    </xf>
    <xf numFmtId="0" fontId="24" fillId="2" borderId="10" xfId="0" applyFont="1" applyFill="1" applyBorder="1" applyAlignment="1">
      <alignment horizontal="left"/>
    </xf>
    <xf numFmtId="0" fontId="24" fillId="2" borderId="13" xfId="0" applyFont="1" applyFill="1" applyBorder="1"/>
    <xf numFmtId="0" fontId="21" fillId="2" borderId="9" xfId="0" applyFont="1" applyFill="1" applyBorder="1" applyAlignment="1">
      <alignment horizontal="left"/>
    </xf>
    <xf numFmtId="0" fontId="21" fillId="2" borderId="12" xfId="0" applyFont="1" applyFill="1" applyBorder="1"/>
    <xf numFmtId="174" fontId="21" fillId="2" borderId="9" xfId="1" applyNumberFormat="1" applyFont="1" applyFill="1" applyBorder="1" applyAlignment="1">
      <alignment horizontal="right"/>
    </xf>
    <xf numFmtId="174" fontId="15" fillId="0" borderId="9" xfId="1" applyNumberFormat="1" applyFont="1" applyBorder="1" applyAlignment="1">
      <alignment horizontal="right" vertical="center" wrapText="1"/>
    </xf>
    <xf numFmtId="174" fontId="15" fillId="0" borderId="12" xfId="1" applyNumberFormat="1" applyFont="1" applyBorder="1" applyAlignment="1">
      <alignment horizontal="right" vertical="center" wrapText="1"/>
    </xf>
    <xf numFmtId="174" fontId="15" fillId="0" borderId="14" xfId="1" applyNumberFormat="1" applyFont="1" applyBorder="1" applyAlignment="1">
      <alignment horizontal="right" vertical="center" wrapText="1"/>
    </xf>
    <xf numFmtId="174" fontId="24" fillId="2" borderId="10" xfId="1" applyNumberFormat="1" applyFont="1" applyFill="1" applyBorder="1"/>
    <xf numFmtId="174" fontId="24" fillId="2" borderId="7" xfId="1" applyNumberFormat="1" applyFont="1" applyFill="1" applyBorder="1"/>
    <xf numFmtId="174" fontId="21" fillId="2" borderId="9" xfId="1" applyNumberFormat="1" applyFont="1" applyFill="1" applyBorder="1"/>
    <xf numFmtId="174" fontId="21" fillId="2" borderId="14" xfId="1" applyNumberFormat="1" applyFont="1" applyFill="1" applyBorder="1"/>
    <xf numFmtId="174" fontId="24" fillId="9" borderId="7" xfId="1" applyNumberFormat="1" applyFont="1" applyFill="1" applyBorder="1"/>
    <xf numFmtId="174" fontId="21" fillId="9" borderId="14" xfId="1" applyNumberFormat="1" applyFont="1" applyFill="1" applyBorder="1"/>
    <xf numFmtId="0" fontId="23" fillId="2" borderId="1" xfId="0" applyFont="1" applyFill="1" applyBorder="1" applyAlignment="1">
      <alignment horizontal="center"/>
    </xf>
    <xf numFmtId="0" fontId="23" fillId="2" borderId="0" xfId="0" applyFont="1" applyFill="1" applyAlignment="1">
      <alignment horizontal="center"/>
    </xf>
    <xf numFmtId="0" fontId="32" fillId="2" borderId="10" xfId="0" applyFont="1" applyFill="1" applyBorder="1" applyAlignment="1">
      <alignment horizontal="left"/>
    </xf>
    <xf numFmtId="174" fontId="47" fillId="0" borderId="10" xfId="1" applyNumberFormat="1" applyFont="1" applyBorder="1" applyAlignment="1">
      <alignment horizontal="right" vertical="center" wrapText="1"/>
    </xf>
    <xf numFmtId="174" fontId="47" fillId="0" borderId="7" xfId="1" applyNumberFormat="1" applyFont="1" applyBorder="1" applyAlignment="1">
      <alignment horizontal="right" vertical="center" wrapText="1"/>
    </xf>
    <xf numFmtId="174" fontId="47" fillId="0" borderId="13" xfId="1" applyNumberFormat="1" applyFont="1" applyBorder="1" applyAlignment="1">
      <alignment horizontal="right" vertical="center" wrapText="1"/>
    </xf>
    <xf numFmtId="174" fontId="32" fillId="2" borderId="13" xfId="1" applyNumberFormat="1" applyFont="1" applyFill="1" applyBorder="1" applyAlignment="1">
      <alignment horizontal="left"/>
    </xf>
    <xf numFmtId="174" fontId="47" fillId="0" borderId="4" xfId="1" applyNumberFormat="1" applyFont="1" applyBorder="1" applyAlignment="1">
      <alignment horizontal="right" vertical="center" wrapText="1"/>
    </xf>
    <xf numFmtId="0" fontId="46" fillId="3" borderId="18" xfId="0" applyFont="1" applyFill="1" applyBorder="1" applyAlignment="1">
      <alignment vertical="center" wrapText="1"/>
    </xf>
    <xf numFmtId="0" fontId="45" fillId="2" borderId="0" xfId="0" applyFont="1" applyFill="1" applyAlignment="1">
      <alignment wrapText="1"/>
    </xf>
    <xf numFmtId="0" fontId="48" fillId="2" borderId="0" xfId="4" applyFont="1" applyFill="1" applyBorder="1" applyAlignment="1">
      <alignment vertical="center"/>
    </xf>
    <xf numFmtId="0" fontId="0" fillId="2" borderId="0" xfId="0" applyFill="1" applyAlignment="1">
      <alignment vertical="center"/>
    </xf>
    <xf numFmtId="0" fontId="33" fillId="2" borderId="0" xfId="0" applyFont="1" applyFill="1"/>
    <xf numFmtId="0" fontId="50" fillId="3" borderId="0" xfId="4" applyFont="1" applyFill="1" applyBorder="1"/>
    <xf numFmtId="0" fontId="51" fillId="3" borderId="0" xfId="4" applyFont="1" applyFill="1" applyBorder="1"/>
    <xf numFmtId="0" fontId="24" fillId="0" borderId="0" xfId="5" quotePrefix="1" applyFont="1" applyFill="1" applyBorder="1" applyAlignment="1">
      <alignment horizontal="left" vertical="center"/>
    </xf>
    <xf numFmtId="0" fontId="24" fillId="0" borderId="0" xfId="5" applyFont="1" applyFill="1" applyBorder="1" applyAlignment="1">
      <alignment wrapText="1"/>
    </xf>
    <xf numFmtId="0" fontId="25" fillId="0" borderId="0" xfId="5" applyFont="1" applyFill="1" applyBorder="1" applyAlignment="1">
      <alignment wrapText="1"/>
    </xf>
    <xf numFmtId="0" fontId="24" fillId="0" borderId="2" xfId="5" applyFont="1" applyFill="1" applyBorder="1" applyAlignment="1">
      <alignment wrapText="1"/>
    </xf>
    <xf numFmtId="0" fontId="21" fillId="0" borderId="23" xfId="5" applyFont="1" applyBorder="1" applyAlignment="1">
      <alignment vertical="center" wrapText="1"/>
    </xf>
    <xf numFmtId="0" fontId="21" fillId="0" borderId="4" xfId="5" applyFont="1" applyBorder="1" applyAlignment="1">
      <alignment vertical="center" wrapText="1"/>
    </xf>
    <xf numFmtId="0" fontId="21" fillId="0" borderId="4" xfId="5" applyFont="1" applyBorder="1" applyAlignment="1">
      <alignment horizontal="left" vertical="center" wrapText="1"/>
    </xf>
    <xf numFmtId="0" fontId="21" fillId="0" borderId="5" xfId="5" applyFont="1" applyBorder="1" applyAlignment="1">
      <alignment vertical="center" wrapText="1"/>
    </xf>
    <xf numFmtId="0" fontId="21" fillId="0" borderId="0" xfId="5" quotePrefix="1" applyFont="1" applyFill="1" applyBorder="1" applyAlignment="1">
      <alignment horizontal="left" vertical="center"/>
    </xf>
    <xf numFmtId="0" fontId="29" fillId="2" borderId="0" xfId="0" applyFont="1" applyFill="1" applyAlignment="1">
      <alignment horizontal="center"/>
    </xf>
    <xf numFmtId="0" fontId="7" fillId="3" borderId="0" xfId="0" applyFont="1" applyFill="1" applyAlignment="1">
      <alignment vertical="center"/>
    </xf>
    <xf numFmtId="0" fontId="52" fillId="3" borderId="0" xfId="0" applyFont="1" applyFill="1" applyBorder="1" applyAlignment="1">
      <alignment horizontal="left" vertical="top" wrapText="1"/>
    </xf>
    <xf numFmtId="0" fontId="52" fillId="3" borderId="24" xfId="0" applyFont="1" applyFill="1" applyBorder="1" applyAlignment="1">
      <alignment horizontal="left" vertical="top" wrapText="1"/>
    </xf>
    <xf numFmtId="0" fontId="52" fillId="3" borderId="18" xfId="0" applyFont="1" applyFill="1" applyBorder="1" applyAlignment="1">
      <alignment horizontal="left" vertical="top" wrapText="1" indent="1"/>
    </xf>
    <xf numFmtId="0" fontId="12" fillId="2" borderId="0" xfId="0" applyFont="1" applyFill="1"/>
    <xf numFmtId="165" fontId="21" fillId="2" borderId="0" xfId="0" applyNumberFormat="1" applyFont="1" applyFill="1"/>
    <xf numFmtId="0" fontId="12" fillId="2" borderId="1" xfId="0" applyFont="1" applyFill="1" applyBorder="1"/>
    <xf numFmtId="0" fontId="21" fillId="2" borderId="0" xfId="0" applyFont="1" applyFill="1" applyAlignment="1">
      <alignment wrapText="1"/>
    </xf>
    <xf numFmtId="168" fontId="21" fillId="2" borderId="0" xfId="0" applyNumberFormat="1" applyFont="1" applyFill="1" applyAlignment="1">
      <alignment wrapText="1"/>
    </xf>
    <xf numFmtId="10" fontId="21" fillId="2" borderId="0" xfId="3" applyNumberFormat="1" applyFont="1" applyFill="1" applyAlignment="1">
      <alignment wrapText="1"/>
    </xf>
    <xf numFmtId="168" fontId="24" fillId="2" borderId="4" xfId="0" applyNumberFormat="1" applyFont="1" applyFill="1" applyBorder="1" applyAlignment="1">
      <alignment wrapText="1"/>
    </xf>
    <xf numFmtId="9" fontId="54" fillId="3" borderId="0" xfId="0" applyNumberFormat="1" applyFont="1" applyFill="1" applyBorder="1" applyAlignment="1">
      <alignment horizontal="left" vertical="center" wrapText="1"/>
    </xf>
    <xf numFmtId="9" fontId="54" fillId="3" borderId="0" xfId="0" applyNumberFormat="1" applyFont="1" applyFill="1" applyBorder="1" applyAlignment="1">
      <alignment horizontal="left" vertical="center" wrapText="1" indent="1"/>
    </xf>
    <xf numFmtId="0" fontId="54" fillId="3" borderId="0" xfId="0" applyFont="1" applyFill="1" applyBorder="1" applyAlignment="1">
      <alignment horizontal="left" vertical="center" wrapText="1" indent="1"/>
    </xf>
    <xf numFmtId="173" fontId="24" fillId="2" borderId="4" xfId="3" applyNumberFormat="1" applyFont="1" applyFill="1" applyBorder="1" applyAlignment="1">
      <alignment wrapText="1"/>
    </xf>
    <xf numFmtId="0" fontId="12" fillId="2" borderId="0" xfId="0" applyFont="1" applyFill="1" applyBorder="1" applyAlignment="1">
      <alignment horizontal="left" vertical="top" wrapText="1"/>
    </xf>
    <xf numFmtId="0" fontId="4"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2" borderId="0" xfId="0" applyFont="1" applyFill="1" applyBorder="1" applyAlignment="1">
      <alignment horizontal="left" vertical="top" wrapText="1"/>
    </xf>
    <xf numFmtId="0" fontId="4" fillId="3" borderId="0" xfId="0" applyFont="1" applyFill="1" applyBorder="1" applyAlignment="1">
      <alignment horizontal="center" vertical="center" wrapText="1"/>
    </xf>
    <xf numFmtId="0" fontId="4" fillId="3" borderId="0" xfId="0" applyFont="1" applyFill="1" applyBorder="1" applyAlignment="1">
      <alignment horizontal="left" vertical="top"/>
    </xf>
    <xf numFmtId="0" fontId="4" fillId="3" borderId="0" xfId="0" applyFont="1" applyFill="1" applyBorder="1" applyAlignment="1">
      <alignment horizontal="left" vertical="center"/>
    </xf>
    <xf numFmtId="0" fontId="12" fillId="2" borderId="0" xfId="0" applyFont="1" applyFill="1" applyBorder="1" applyAlignment="1">
      <alignment horizontal="left" vertical="top" wrapText="1"/>
    </xf>
    <xf numFmtId="0" fontId="46" fillId="3" borderId="16" xfId="0" applyFont="1" applyFill="1" applyBorder="1" applyAlignment="1">
      <alignment horizontal="center" vertical="center" wrapText="1"/>
    </xf>
    <xf numFmtId="165" fontId="4" fillId="3" borderId="0" xfId="1" quotePrefix="1" applyNumberFormat="1" applyFont="1" applyFill="1" applyBorder="1" applyAlignment="1">
      <alignment horizontal="center" vertical="center" wrapText="1"/>
    </xf>
    <xf numFmtId="0" fontId="13" fillId="2" borderId="0" xfId="0" applyFont="1" applyFill="1"/>
    <xf numFmtId="0" fontId="5" fillId="2" borderId="0" xfId="0" applyFont="1" applyFill="1" applyBorder="1" applyAlignment="1">
      <alignment horizontal="center"/>
    </xf>
    <xf numFmtId="0" fontId="5" fillId="2" borderId="1" xfId="0" applyFont="1" applyFill="1" applyBorder="1" applyAlignment="1">
      <alignment horizontal="center"/>
    </xf>
    <xf numFmtId="0" fontId="13" fillId="2" borderId="0" xfId="0" applyFont="1" applyFill="1" applyAlignment="1">
      <alignment wrapText="1"/>
    </xf>
    <xf numFmtId="165" fontId="12" fillId="2" borderId="0" xfId="1" applyNumberFormat="1" applyFont="1" applyFill="1" applyBorder="1" applyAlignment="1">
      <alignment horizontal="center" vertical="top" wrapText="1"/>
    </xf>
    <xf numFmtId="0" fontId="10" fillId="2" borderId="0" xfId="0" applyFont="1" applyFill="1" applyBorder="1" applyAlignment="1">
      <alignment vertical="center"/>
    </xf>
    <xf numFmtId="0" fontId="10" fillId="3" borderId="0" xfId="0" applyFont="1" applyFill="1" applyBorder="1" applyAlignment="1">
      <alignment vertical="center" wrapText="1"/>
    </xf>
    <xf numFmtId="0" fontId="55" fillId="2" borderId="0" xfId="0" applyFont="1" applyFill="1" applyBorder="1"/>
    <xf numFmtId="165" fontId="27" fillId="2" borderId="0" xfId="0" applyNumberFormat="1" applyFont="1" applyFill="1" applyBorder="1"/>
    <xf numFmtId="0" fontId="4" fillId="3" borderId="17"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46" fillId="3" borderId="0" xfId="0" applyFont="1" applyFill="1" applyBorder="1" applyAlignment="1">
      <alignment horizontal="center" vertical="center" wrapText="1"/>
    </xf>
    <xf numFmtId="0" fontId="11" fillId="2" borderId="0" xfId="9" applyFont="1" applyFill="1" applyBorder="1" applyAlignment="1">
      <alignment horizontal="left" vertical="center"/>
    </xf>
    <xf numFmtId="0" fontId="4" fillId="3" borderId="0" xfId="0" applyFont="1" applyFill="1" applyBorder="1" applyAlignment="1">
      <alignment horizontal="left" vertical="center"/>
    </xf>
    <xf numFmtId="0" fontId="46" fillId="0" borderId="0" xfId="0" applyFont="1" applyFill="1" applyBorder="1" applyAlignment="1">
      <alignment horizontal="center" vertical="center" wrapText="1"/>
    </xf>
    <xf numFmtId="0" fontId="52" fillId="3" borderId="31" xfId="0" applyFont="1" applyFill="1" applyBorder="1" applyAlignment="1">
      <alignment horizontal="left" vertical="top" wrapText="1" indent="1"/>
    </xf>
    <xf numFmtId="0" fontId="52" fillId="3" borderId="25" xfId="0" applyFont="1" applyFill="1" applyBorder="1" applyAlignment="1">
      <alignment horizontal="left" vertical="top" wrapText="1" indent="1"/>
    </xf>
    <xf numFmtId="0" fontId="52" fillId="3" borderId="27" xfId="0" applyFont="1" applyFill="1" applyBorder="1" applyAlignment="1">
      <alignment horizontal="left" vertical="top" wrapText="1" indent="1"/>
    </xf>
    <xf numFmtId="0" fontId="24" fillId="2" borderId="10" xfId="0" quotePrefix="1" applyFont="1" applyFill="1" applyBorder="1" applyAlignment="1">
      <alignment horizontal="left"/>
    </xf>
    <xf numFmtId="0" fontId="21" fillId="2" borderId="9" xfId="0" quotePrefix="1" applyFont="1" applyFill="1" applyBorder="1" applyAlignment="1">
      <alignment horizontal="left"/>
    </xf>
    <xf numFmtId="0" fontId="24" fillId="2" borderId="13" xfId="0" applyFont="1" applyFill="1" applyBorder="1" applyAlignment="1">
      <alignment wrapText="1"/>
    </xf>
    <xf numFmtId="0" fontId="24" fillId="2" borderId="10" xfId="0" quotePrefix="1" applyFont="1" applyFill="1" applyBorder="1" applyAlignment="1">
      <alignment horizontal="left" vertical="center"/>
    </xf>
    <xf numFmtId="0" fontId="21" fillId="2" borderId="12" xfId="0" applyFont="1" applyFill="1" applyBorder="1" applyAlignment="1">
      <alignment horizontal="left" indent="1"/>
    </xf>
    <xf numFmtId="174" fontId="24" fillId="2" borderId="10" xfId="1" applyNumberFormat="1" applyFont="1" applyFill="1" applyBorder="1" applyAlignment="1">
      <alignment vertical="center"/>
    </xf>
    <xf numFmtId="174" fontId="24" fillId="2" borderId="7" xfId="1" applyNumberFormat="1" applyFont="1" applyFill="1" applyBorder="1" applyAlignment="1">
      <alignment vertical="center"/>
    </xf>
    <xf numFmtId="165" fontId="21" fillId="2" borderId="0" xfId="1" applyNumberFormat="1" applyFont="1" applyFill="1" applyBorder="1" applyAlignment="1">
      <alignment horizontal="center" vertical="top" wrapText="1"/>
    </xf>
    <xf numFmtId="165" fontId="24" fillId="2" borderId="4" xfId="1" applyNumberFormat="1" applyFont="1" applyFill="1" applyBorder="1" applyAlignment="1">
      <alignment horizontal="center" vertical="top" wrapText="1"/>
    </xf>
    <xf numFmtId="0" fontId="21" fillId="2" borderId="10" xfId="0" quotePrefix="1" applyFont="1" applyFill="1" applyBorder="1" applyAlignment="1">
      <alignment horizontal="left"/>
    </xf>
    <xf numFmtId="0" fontId="21" fillId="2" borderId="13" xfId="0" applyFont="1" applyFill="1" applyBorder="1" applyAlignment="1">
      <alignment wrapText="1"/>
    </xf>
    <xf numFmtId="0" fontId="21" fillId="2" borderId="13" xfId="0" applyFont="1" applyFill="1" applyBorder="1"/>
    <xf numFmtId="174" fontId="21" fillId="2" borderId="10" xfId="1" applyNumberFormat="1" applyFont="1" applyFill="1" applyBorder="1" applyAlignment="1">
      <alignment horizontal="right"/>
    </xf>
    <xf numFmtId="174" fontId="15" fillId="0" borderId="10" xfId="1" applyNumberFormat="1" applyFont="1" applyBorder="1" applyAlignment="1">
      <alignment horizontal="right" vertical="center" wrapText="1"/>
    </xf>
    <xf numFmtId="174" fontId="15" fillId="0" borderId="7" xfId="1" applyNumberFormat="1" applyFont="1" applyBorder="1" applyAlignment="1">
      <alignment horizontal="right" vertical="center" wrapText="1"/>
    </xf>
    <xf numFmtId="174" fontId="15" fillId="0" borderId="13" xfId="1" applyNumberFormat="1" applyFont="1" applyBorder="1" applyAlignment="1">
      <alignment horizontal="right" vertical="center" wrapText="1"/>
    </xf>
    <xf numFmtId="0" fontId="21" fillId="2" borderId="10" xfId="0" quotePrefix="1" applyFont="1" applyFill="1" applyBorder="1" applyAlignment="1">
      <alignment horizontal="left" vertic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2" fillId="2" borderId="0" xfId="0" applyFont="1" applyFill="1" applyBorder="1" applyAlignment="1">
      <alignment horizontal="left" vertical="top" wrapText="1"/>
    </xf>
    <xf numFmtId="0" fontId="29" fillId="2" borderId="0" xfId="0" applyFont="1" applyFill="1"/>
    <xf numFmtId="0" fontId="56" fillId="2" borderId="0" xfId="0" applyFont="1" applyFill="1"/>
    <xf numFmtId="0" fontId="23" fillId="2" borderId="0" xfId="0" applyFont="1" applyFill="1" applyBorder="1" applyAlignment="1">
      <alignment horizontal="center"/>
    </xf>
    <xf numFmtId="0" fontId="11" fillId="2" borderId="0" xfId="9" applyFont="1" applyFill="1" applyBorder="1" applyAlignment="1">
      <alignment horizontal="left" vertical="center" wrapText="1"/>
    </xf>
    <xf numFmtId="0" fontId="11" fillId="2" borderId="4" xfId="9" applyFont="1" applyFill="1" applyBorder="1" applyAlignment="1">
      <alignment horizontal="left" vertical="center" wrapText="1"/>
    </xf>
    <xf numFmtId="0" fontId="12" fillId="2" borderId="4" xfId="9" applyFont="1" applyFill="1" applyBorder="1" applyAlignment="1">
      <alignment horizontal="center" vertical="center"/>
    </xf>
    <xf numFmtId="0" fontId="11" fillId="2" borderId="4" xfId="9" applyFont="1" applyFill="1" applyBorder="1" applyAlignment="1">
      <alignment horizontal="left" vertical="center"/>
    </xf>
    <xf numFmtId="3" fontId="32" fillId="2" borderId="0" xfId="0" applyNumberFormat="1" applyFont="1" applyFill="1" applyBorder="1" applyAlignment="1">
      <alignment wrapText="1"/>
    </xf>
    <xf numFmtId="0" fontId="12" fillId="2" borderId="4" xfId="9" applyFont="1" applyFill="1" applyBorder="1" applyAlignment="1">
      <alignment horizontal="left" vertical="center" wrapText="1"/>
    </xf>
    <xf numFmtId="0" fontId="12" fillId="2" borderId="1" xfId="9" applyFont="1" applyFill="1" applyBorder="1" applyAlignment="1">
      <alignment horizontal="center" vertical="center"/>
    </xf>
    <xf numFmtId="0" fontId="12" fillId="2" borderId="1" xfId="9" applyFont="1" applyFill="1" applyBorder="1" applyAlignment="1">
      <alignment horizontal="left" vertical="center"/>
    </xf>
    <xf numFmtId="0" fontId="21" fillId="0" borderId="0" xfId="5" quotePrefix="1" applyFont="1" applyFill="1" applyBorder="1" applyAlignment="1">
      <alignment horizontal="center" vertical="center"/>
    </xf>
    <xf numFmtId="0" fontId="21" fillId="0" borderId="0" xfId="5" applyFont="1" applyFill="1" applyBorder="1" applyAlignment="1">
      <alignment wrapText="1"/>
    </xf>
    <xf numFmtId="3" fontId="25" fillId="0" borderId="0" xfId="5" applyNumberFormat="1" applyFont="1" applyFill="1" applyBorder="1" applyAlignment="1">
      <alignment horizontal="right" vertical="center"/>
    </xf>
    <xf numFmtId="3" fontId="21" fillId="0" borderId="0" xfId="5" applyNumberFormat="1" applyFont="1" applyFill="1" applyBorder="1" applyAlignment="1">
      <alignment horizontal="right" vertical="center"/>
    </xf>
    <xf numFmtId="0" fontId="25" fillId="0" borderId="0" xfId="5" applyFont="1" applyFill="1" applyBorder="1" applyAlignment="1">
      <alignment horizontal="left" wrapText="1" indent="1"/>
    </xf>
    <xf numFmtId="3" fontId="25" fillId="4" borderId="0" xfId="5" applyNumberFormat="1" applyFont="1" applyFill="1" applyBorder="1" applyAlignment="1">
      <alignment horizontal="right" vertical="center"/>
    </xf>
    <xf numFmtId="167" fontId="25" fillId="4" borderId="0" xfId="5" applyNumberFormat="1" applyFont="1" applyFill="1" applyBorder="1" applyAlignment="1">
      <alignment horizontal="right" vertical="center"/>
    </xf>
    <xf numFmtId="3" fontId="24" fillId="4" borderId="0" xfId="5" applyNumberFormat="1" applyFont="1" applyFill="1" applyBorder="1" applyAlignment="1">
      <alignment horizontal="right" vertical="center"/>
    </xf>
    <xf numFmtId="3" fontId="21" fillId="4" borderId="0" xfId="5" applyNumberFormat="1" applyFont="1" applyFill="1" applyBorder="1" applyAlignment="1">
      <alignment horizontal="right" vertical="center"/>
    </xf>
    <xf numFmtId="0" fontId="24" fillId="0" borderId="4" xfId="5" quotePrefix="1" applyFont="1" applyFill="1" applyBorder="1" applyAlignment="1">
      <alignment horizontal="center" vertical="center"/>
    </xf>
    <xf numFmtId="0" fontId="24" fillId="0" borderId="4" xfId="5" applyFont="1" applyFill="1" applyBorder="1" applyAlignment="1">
      <alignment wrapText="1"/>
    </xf>
    <xf numFmtId="167" fontId="24" fillId="0" borderId="4" xfId="5" applyNumberFormat="1" applyFont="1" applyFill="1" applyBorder="1" applyAlignment="1">
      <alignment horizontal="right" vertical="center"/>
    </xf>
    <xf numFmtId="0" fontId="24" fillId="0" borderId="5" xfId="5" quotePrefix="1" applyFont="1" applyFill="1" applyBorder="1" applyAlignment="1">
      <alignment horizontal="center" vertical="center"/>
    </xf>
    <xf numFmtId="0" fontId="24" fillId="0" borderId="5" xfId="5" applyFont="1" applyFill="1" applyBorder="1" applyAlignment="1">
      <alignment wrapText="1"/>
    </xf>
    <xf numFmtId="0" fontId="25" fillId="0" borderId="0" xfId="5" applyFont="1" applyFill="1" applyBorder="1" applyAlignment="1">
      <alignment horizontal="left" wrapText="1" indent="2"/>
    </xf>
    <xf numFmtId="167" fontId="24" fillId="4" borderId="0" xfId="5" applyNumberFormat="1" applyFont="1" applyFill="1" applyBorder="1" applyAlignment="1">
      <alignment horizontal="right" vertical="center"/>
    </xf>
    <xf numFmtId="3" fontId="24" fillId="4" borderId="4" xfId="5" applyNumberFormat="1" applyFont="1" applyFill="1" applyBorder="1" applyAlignment="1">
      <alignment horizontal="right" vertical="center"/>
    </xf>
    <xf numFmtId="3" fontId="24" fillId="4" borderId="5" xfId="5" applyNumberFormat="1" applyFont="1" applyFill="1" applyBorder="1" applyAlignment="1">
      <alignment horizontal="right" vertical="center"/>
    </xf>
    <xf numFmtId="165" fontId="21" fillId="0" borderId="0" xfId="1" applyNumberFormat="1" applyFont="1" applyFill="1" applyBorder="1" applyAlignment="1">
      <alignment horizontal="center" vertical="center"/>
    </xf>
    <xf numFmtId="165" fontId="24" fillId="2" borderId="6" xfId="1" applyNumberFormat="1" applyFont="1" applyFill="1" applyBorder="1"/>
    <xf numFmtId="0" fontId="16" fillId="2" borderId="5" xfId="0" applyFont="1" applyFill="1" applyBorder="1" applyAlignment="1">
      <alignment horizontal="left" vertical="top" indent="2"/>
    </xf>
    <xf numFmtId="165" fontId="25" fillId="2" borderId="6" xfId="1" applyNumberFormat="1" applyFont="1" applyFill="1" applyBorder="1" applyAlignment="1">
      <alignment horizontal="left" indent="1"/>
    </xf>
    <xf numFmtId="0" fontId="21" fillId="2" borderId="6" xfId="0" applyFont="1" applyFill="1" applyBorder="1" applyAlignment="1">
      <alignment horizontal="center"/>
    </xf>
    <xf numFmtId="0" fontId="4" fillId="3" borderId="18" xfId="0" applyFont="1" applyFill="1" applyBorder="1" applyAlignment="1">
      <alignment vertical="center" wrapText="1"/>
    </xf>
    <xf numFmtId="0" fontId="12" fillId="2" borderId="0" xfId="0" applyFont="1" applyFill="1" applyBorder="1" applyAlignment="1">
      <alignment horizontal="left" vertical="top" wrapText="1" indent="2"/>
    </xf>
    <xf numFmtId="165" fontId="21" fillId="2" borderId="9" xfId="1" applyNumberFormat="1" applyFont="1" applyFill="1" applyBorder="1"/>
    <xf numFmtId="9" fontId="21" fillId="2" borderId="9" xfId="3" applyFont="1" applyFill="1" applyBorder="1"/>
    <xf numFmtId="10" fontId="21" fillId="2" borderId="9" xfId="3" applyNumberFormat="1" applyFont="1" applyFill="1" applyBorder="1"/>
    <xf numFmtId="0" fontId="16" fillId="2" borderId="0" xfId="0" applyFont="1" applyFill="1" applyBorder="1" applyAlignment="1">
      <alignment horizontal="left" vertical="top" indent="1"/>
    </xf>
    <xf numFmtId="0" fontId="25" fillId="2" borderId="0" xfId="0" applyFont="1" applyFill="1" applyBorder="1" applyAlignment="1">
      <alignment horizontal="left" indent="1"/>
    </xf>
    <xf numFmtId="0" fontId="26" fillId="3" borderId="15" xfId="0" applyFont="1" applyFill="1" applyBorder="1" applyAlignment="1">
      <alignment horizontal="center" vertical="center" wrapText="1"/>
    </xf>
    <xf numFmtId="0" fontId="4" fillId="3" borderId="24" xfId="0" applyFont="1" applyFill="1" applyBorder="1" applyAlignment="1">
      <alignment horizontal="center"/>
    </xf>
    <xf numFmtId="0" fontId="4" fillId="3" borderId="24" xfId="0" applyFont="1" applyFill="1" applyBorder="1" applyAlignment="1"/>
    <xf numFmtId="0" fontId="12" fillId="2" borderId="9" xfId="0" applyFont="1" applyFill="1" applyBorder="1" applyAlignment="1">
      <alignment horizontal="left" vertical="top" wrapText="1"/>
    </xf>
    <xf numFmtId="0" fontId="12" fillId="2" borderId="9" xfId="0" applyFont="1" applyFill="1" applyBorder="1" applyAlignment="1">
      <alignment horizontal="left" vertical="top" wrapText="1" indent="2"/>
    </xf>
    <xf numFmtId="165" fontId="24" fillId="2" borderId="11" xfId="1" applyNumberFormat="1" applyFont="1" applyFill="1" applyBorder="1"/>
    <xf numFmtId="10" fontId="24" fillId="2" borderId="11" xfId="3" applyNumberFormat="1" applyFont="1" applyFill="1" applyBorder="1"/>
    <xf numFmtId="0" fontId="21" fillId="2" borderId="0" xfId="0" applyFont="1" applyFill="1" applyBorder="1" applyAlignment="1">
      <alignment wrapText="1"/>
    </xf>
    <xf numFmtId="165" fontId="21" fillId="2" borderId="0" xfId="1" applyNumberFormat="1" applyFont="1" applyFill="1" applyAlignment="1">
      <alignment wrapText="1"/>
    </xf>
    <xf numFmtId="0" fontId="12" fillId="2" borderId="0" xfId="0" applyFont="1" applyFill="1" applyAlignment="1">
      <alignment horizontal="left" vertical="top" wrapText="1"/>
    </xf>
    <xf numFmtId="0" fontId="24" fillId="2" borderId="0" xfId="0" applyFont="1" applyFill="1" applyAlignment="1">
      <alignment horizontal="center"/>
    </xf>
    <xf numFmtId="0" fontId="27" fillId="2" borderId="0" xfId="0" applyFont="1" applyFill="1"/>
    <xf numFmtId="165" fontId="12" fillId="2" borderId="0" xfId="1" applyNumberFormat="1" applyFont="1" applyFill="1" applyAlignment="1">
      <alignment horizontal="left" vertical="top" wrapText="1"/>
    </xf>
    <xf numFmtId="0" fontId="12" fillId="2" borderId="0" xfId="0" applyFont="1" applyFill="1" applyAlignment="1">
      <alignment horizontal="left" vertical="top" wrapText="1" indent="3"/>
    </xf>
    <xf numFmtId="0" fontId="4" fillId="2" borderId="0" xfId="0" applyFont="1" applyFill="1" applyAlignment="1">
      <alignment vertical="center" wrapText="1"/>
    </xf>
    <xf numFmtId="0" fontId="4" fillId="2" borderId="0" xfId="0" applyFont="1" applyFill="1" applyAlignment="1">
      <alignment vertical="center"/>
    </xf>
    <xf numFmtId="165" fontId="12" fillId="4" borderId="0" xfId="1" applyNumberFormat="1" applyFont="1" applyFill="1" applyAlignment="1">
      <alignment horizontal="left" vertical="top" wrapText="1"/>
    </xf>
    <xf numFmtId="165" fontId="12" fillId="2" borderId="0" xfId="1" applyNumberFormat="1" applyFont="1" applyFill="1" applyAlignment="1">
      <alignment horizontal="right" vertical="top" wrapText="1"/>
    </xf>
    <xf numFmtId="0" fontId="4" fillId="3" borderId="0" xfId="0" applyFont="1" applyFill="1" applyAlignment="1">
      <alignment horizontal="center" vertical="center" wrapText="1"/>
    </xf>
    <xf numFmtId="0" fontId="4" fillId="3" borderId="0" xfId="0" applyFont="1" applyFill="1" applyAlignment="1">
      <alignment vertical="top" wrapText="1"/>
    </xf>
    <xf numFmtId="0" fontId="4" fillId="3" borderId="0" xfId="0" applyFont="1" applyFill="1"/>
    <xf numFmtId="0" fontId="19" fillId="2" borderId="0" xfId="0" applyFont="1" applyFill="1" applyAlignment="1">
      <alignment vertical="center" wrapText="1"/>
    </xf>
    <xf numFmtId="0" fontId="4" fillId="3" borderId="0" xfId="0" applyFont="1" applyFill="1" applyBorder="1" applyAlignment="1">
      <alignment horizontal="center" vertical="center" wrapText="1"/>
    </xf>
    <xf numFmtId="0" fontId="21" fillId="2" borderId="1" xfId="0" applyFont="1" applyFill="1" applyBorder="1" applyAlignment="1">
      <alignment horizontal="center" vertical="center"/>
    </xf>
    <xf numFmtId="0" fontId="4" fillId="4" borderId="0" xfId="0" applyFont="1" applyFill="1" applyBorder="1" applyAlignment="1">
      <alignment vertical="center"/>
    </xf>
    <xf numFmtId="15" fontId="4" fillId="4" borderId="0" xfId="0" quotePrefix="1" applyNumberFormat="1" applyFont="1" applyFill="1" applyBorder="1" applyAlignment="1">
      <alignment horizontal="right" vertical="center" wrapText="1"/>
    </xf>
    <xf numFmtId="0" fontId="4" fillId="4" borderId="0" xfId="0" applyFont="1" applyFill="1" applyBorder="1" applyAlignment="1">
      <alignment horizontal="center" vertical="center" wrapText="1"/>
    </xf>
    <xf numFmtId="0" fontId="12" fillId="4" borderId="0" xfId="0" applyFont="1" applyFill="1" applyBorder="1" applyAlignment="1">
      <alignment horizontal="left" vertical="center"/>
    </xf>
    <xf numFmtId="3" fontId="21" fillId="2" borderId="0" xfId="0" applyNumberFormat="1" applyFont="1" applyFill="1" applyBorder="1" applyAlignment="1">
      <alignment vertical="center" wrapText="1"/>
    </xf>
    <xf numFmtId="0" fontId="25" fillId="2" borderId="0" xfId="0" applyFont="1" applyFill="1" applyBorder="1" applyAlignment="1">
      <alignment vertical="center" wrapText="1"/>
    </xf>
    <xf numFmtId="0" fontId="25" fillId="2" borderId="0" xfId="0" applyFont="1" applyFill="1" applyBorder="1" applyAlignment="1">
      <alignment horizontal="left" vertical="center" wrapText="1" indent="1"/>
    </xf>
    <xf numFmtId="0" fontId="25" fillId="2" borderId="0" xfId="0" applyFont="1" applyFill="1" applyBorder="1" applyAlignment="1">
      <alignment horizontal="left" wrapText="1" indent="1"/>
    </xf>
    <xf numFmtId="0" fontId="21" fillId="2" borderId="1" xfId="0" applyFont="1" applyFill="1" applyBorder="1" applyAlignment="1">
      <alignment vertical="center" wrapText="1"/>
    </xf>
    <xf numFmtId="0" fontId="21" fillId="2" borderId="1" xfId="0" applyFont="1" applyFill="1" applyBorder="1" applyAlignment="1">
      <alignment horizontal="center" wrapText="1"/>
    </xf>
    <xf numFmtId="0" fontId="21" fillId="2" borderId="1" xfId="0" applyFont="1" applyFill="1" applyBorder="1" applyAlignment="1">
      <alignment wrapText="1"/>
    </xf>
    <xf numFmtId="3" fontId="21" fillId="2" borderId="1" xfId="0" applyNumberFormat="1" applyFont="1" applyFill="1" applyBorder="1" applyAlignment="1">
      <alignment wrapText="1"/>
    </xf>
    <xf numFmtId="0" fontId="12" fillId="2" borderId="0" xfId="0" applyFont="1" applyFill="1" applyBorder="1" applyAlignment="1">
      <alignment wrapText="1"/>
    </xf>
    <xf numFmtId="0" fontId="21" fillId="2" borderId="1" xfId="0" applyFont="1" applyFill="1" applyBorder="1" applyAlignment="1">
      <alignment horizontal="left" wrapText="1"/>
    </xf>
    <xf numFmtId="0" fontId="24" fillId="0" borderId="0" xfId="5" applyFont="1" applyFill="1" applyBorder="1" applyAlignment="1"/>
    <xf numFmtId="0" fontId="11" fillId="2" borderId="5" xfId="0" applyFont="1" applyFill="1" applyBorder="1" applyAlignment="1">
      <alignment horizontal="center" vertical="center"/>
    </xf>
    <xf numFmtId="0" fontId="4" fillId="3" borderId="3" xfId="0" applyFont="1" applyFill="1" applyBorder="1" applyAlignment="1">
      <alignment vertical="center" wrapText="1"/>
    </xf>
    <xf numFmtId="0" fontId="25" fillId="2" borderId="0" xfId="0" applyFont="1" applyFill="1" applyBorder="1" applyAlignment="1">
      <alignment horizontal="left"/>
    </xf>
    <xf numFmtId="0" fontId="24" fillId="2" borderId="1" xfId="0" applyFont="1" applyFill="1" applyBorder="1" applyAlignment="1">
      <alignment horizontal="center"/>
    </xf>
    <xf numFmtId="0" fontId="24" fillId="2" borderId="1" xfId="0" applyFont="1" applyFill="1" applyBorder="1" applyAlignment="1">
      <alignment horizontal="left"/>
    </xf>
    <xf numFmtId="165" fontId="12" fillId="2" borderId="1" xfId="1" applyNumberFormat="1" applyFont="1" applyFill="1" applyBorder="1" applyAlignment="1">
      <alignment horizontal="left" vertical="top" wrapText="1"/>
    </xf>
    <xf numFmtId="0" fontId="21" fillId="2" borderId="1" xfId="0" applyFont="1" applyFill="1" applyBorder="1" applyAlignment="1">
      <alignment horizontal="center"/>
    </xf>
    <xf numFmtId="0" fontId="21" fillId="2" borderId="1" xfId="0" applyFont="1" applyFill="1" applyBorder="1" applyAlignment="1">
      <alignment horizontal="left"/>
    </xf>
    <xf numFmtId="0" fontId="12" fillId="5" borderId="1" xfId="0" applyFont="1" applyFill="1" applyBorder="1" applyAlignment="1">
      <alignment horizontal="left" vertical="top" wrapText="1"/>
    </xf>
    <xf numFmtId="165" fontId="12" fillId="5" borderId="0" xfId="1" applyNumberFormat="1" applyFont="1" applyFill="1" applyBorder="1" applyAlignment="1">
      <alignment horizontal="left" vertical="top" wrapText="1"/>
    </xf>
    <xf numFmtId="0" fontId="5" fillId="5" borderId="0" xfId="0" applyFont="1" applyFill="1" applyBorder="1"/>
    <xf numFmtId="165" fontId="12" fillId="2" borderId="9" xfId="1" applyNumberFormat="1" applyFont="1" applyFill="1" applyBorder="1" applyAlignment="1">
      <alignment horizontal="left" vertical="top" wrapText="1"/>
    </xf>
    <xf numFmtId="165" fontId="12" fillId="2" borderId="9" xfId="1" applyNumberFormat="1" applyFont="1" applyFill="1" applyBorder="1" applyAlignment="1">
      <alignment horizontal="left" vertical="top" wrapText="1" indent="2"/>
    </xf>
    <xf numFmtId="165" fontId="11" fillId="2" borderId="11" xfId="1" applyNumberFormat="1" applyFont="1" applyFill="1" applyBorder="1" applyAlignment="1">
      <alignment horizontal="left" vertical="top" wrapText="1" indent="2"/>
    </xf>
    <xf numFmtId="165" fontId="25" fillId="0" borderId="0" xfId="1" applyNumberFormat="1" applyFont="1" applyFill="1" applyBorder="1" applyAlignment="1">
      <alignment horizontal="center" vertical="center"/>
    </xf>
    <xf numFmtId="9" fontId="24" fillId="0" borderId="5" xfId="3" applyFont="1" applyFill="1" applyBorder="1" applyAlignment="1">
      <alignment horizontal="right" vertical="center"/>
    </xf>
    <xf numFmtId="167" fontId="21" fillId="4" borderId="0" xfId="5" applyNumberFormat="1" applyFont="1" applyFill="1" applyBorder="1" applyAlignment="1">
      <alignment horizontal="right" vertical="center"/>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horizontal="left" vertical="top"/>
    </xf>
    <xf numFmtId="0" fontId="12" fillId="0" borderId="23" xfId="12" applyFont="1" applyBorder="1" applyAlignment="1">
      <alignment horizontal="left" vertical="center" wrapText="1"/>
    </xf>
    <xf numFmtId="0" fontId="12" fillId="0" borderId="23" xfId="5" applyFont="1" applyBorder="1" applyAlignment="1">
      <alignment horizontal="left" vertical="center" wrapText="1"/>
    </xf>
    <xf numFmtId="0" fontId="21" fillId="0" borderId="5" xfId="5" applyFont="1" applyBorder="1" applyAlignment="1">
      <alignment horizontal="left" vertical="center"/>
    </xf>
    <xf numFmtId="165" fontId="4" fillId="3" borderId="0" xfId="1" quotePrefix="1" applyNumberFormat="1" applyFont="1" applyFill="1" applyAlignment="1">
      <alignment horizontal="center" vertical="center" wrapText="1"/>
    </xf>
    <xf numFmtId="173" fontId="21" fillId="2" borderId="1" xfId="3" applyNumberFormat="1" applyFont="1" applyFill="1" applyBorder="1" applyAlignment="1">
      <alignment horizontal="right" vertical="top" wrapText="1"/>
    </xf>
    <xf numFmtId="173" fontId="5" fillId="2" borderId="1" xfId="3" applyNumberFormat="1" applyFont="1" applyFill="1" applyBorder="1" applyAlignment="1">
      <alignment horizontal="right"/>
    </xf>
    <xf numFmtId="9" fontId="21" fillId="4" borderId="0" xfId="3" applyFont="1" applyFill="1" applyBorder="1" applyAlignment="1">
      <alignment horizontal="left" vertical="top" wrapText="1"/>
    </xf>
    <xf numFmtId="173" fontId="21" fillId="2" borderId="0" xfId="3" applyNumberFormat="1" applyFont="1" applyFill="1" applyBorder="1" applyAlignment="1">
      <alignment horizontal="right" vertical="top" wrapText="1"/>
    </xf>
    <xf numFmtId="173" fontId="21" fillId="4" borderId="0" xfId="3" applyNumberFormat="1" applyFont="1" applyFill="1" applyBorder="1" applyAlignment="1">
      <alignment horizontal="left" vertical="top" wrapText="1"/>
    </xf>
    <xf numFmtId="9" fontId="5" fillId="2" borderId="0" xfId="3" applyFont="1" applyFill="1"/>
    <xf numFmtId="9" fontId="5" fillId="2" borderId="1" xfId="3" applyFont="1" applyFill="1" applyBorder="1"/>
    <xf numFmtId="9" fontId="21" fillId="2" borderId="0" xfId="3" applyNumberFormat="1" applyFont="1" applyFill="1" applyBorder="1"/>
    <xf numFmtId="9" fontId="21" fillId="2" borderId="0" xfId="0" applyNumberFormat="1" applyFont="1" applyFill="1" applyBorder="1"/>
    <xf numFmtId="9" fontId="10" fillId="3" borderId="0" xfId="0" applyNumberFormat="1" applyFont="1" applyFill="1" applyBorder="1" applyAlignment="1">
      <alignment horizontal="center" vertical="center" wrapText="1"/>
    </xf>
    <xf numFmtId="0" fontId="10" fillId="3" borderId="0" xfId="0" applyFont="1" applyFill="1"/>
    <xf numFmtId="10" fontId="21" fillId="2" borderId="0" xfId="3" applyNumberFormat="1" applyFont="1" applyFill="1" applyBorder="1" applyAlignment="1">
      <alignment horizontal="right"/>
    </xf>
    <xf numFmtId="165" fontId="24" fillId="2" borderId="4" xfId="1" applyNumberFormat="1" applyFont="1" applyFill="1" applyBorder="1" applyAlignment="1">
      <alignment wrapText="1"/>
    </xf>
    <xf numFmtId="175" fontId="24" fillId="2" borderId="4" xfId="3" applyNumberFormat="1" applyFont="1" applyFill="1" applyBorder="1" applyAlignment="1">
      <alignment wrapText="1"/>
    </xf>
    <xf numFmtId="9" fontId="24" fillId="2" borderId="4" xfId="3" applyFont="1" applyFill="1" applyBorder="1" applyAlignment="1">
      <alignment wrapText="1"/>
    </xf>
    <xf numFmtId="175" fontId="21" fillId="2" borderId="0" xfId="3" applyNumberFormat="1" applyFont="1" applyFill="1"/>
    <xf numFmtId="164" fontId="21" fillId="2" borderId="1" xfId="0" applyNumberFormat="1" applyFont="1" applyFill="1" applyBorder="1"/>
    <xf numFmtId="165" fontId="21" fillId="10" borderId="0" xfId="1" applyNumberFormat="1" applyFont="1" applyFill="1" applyBorder="1" applyAlignment="1">
      <alignment horizontal="center" vertical="top" wrapText="1"/>
    </xf>
    <xf numFmtId="165" fontId="12" fillId="2" borderId="0" xfId="1" applyNumberFormat="1" applyFont="1" applyFill="1" applyBorder="1" applyAlignment="1">
      <alignment horizontal="left" vertical="center" wrapText="1"/>
    </xf>
    <xf numFmtId="165" fontId="12" fillId="2" borderId="0" xfId="1" applyNumberFormat="1" applyFont="1" applyFill="1" applyBorder="1" applyAlignment="1">
      <alignment vertical="center" wrapText="1"/>
    </xf>
    <xf numFmtId="165" fontId="12" fillId="2" borderId="0" xfId="1" applyNumberFormat="1" applyFont="1" applyFill="1" applyBorder="1" applyAlignment="1">
      <alignment horizontal="left" vertical="center"/>
    </xf>
    <xf numFmtId="165" fontId="12" fillId="2" borderId="4" xfId="1" applyNumberFormat="1" applyFont="1" applyFill="1" applyBorder="1" applyAlignment="1">
      <alignment horizontal="left" vertical="center" wrapText="1"/>
    </xf>
    <xf numFmtId="10" fontId="12" fillId="2" borderId="0" xfId="3" applyNumberFormat="1" applyFont="1" applyFill="1" applyBorder="1" applyAlignment="1">
      <alignment horizontal="right" vertical="center"/>
    </xf>
    <xf numFmtId="10" fontId="12" fillId="2" borderId="1" xfId="3" applyNumberFormat="1" applyFont="1" applyFill="1" applyBorder="1" applyAlignment="1">
      <alignment horizontal="right" vertical="center"/>
    </xf>
    <xf numFmtId="0" fontId="5" fillId="2" borderId="1" xfId="0" applyFont="1" applyFill="1" applyBorder="1" applyAlignment="1">
      <alignment horizontal="right"/>
    </xf>
    <xf numFmtId="3" fontId="21" fillId="2" borderId="0" xfId="0" applyNumberFormat="1" applyFont="1" applyFill="1" applyBorder="1" applyAlignment="1">
      <alignment horizontal="right" wrapText="1"/>
    </xf>
    <xf numFmtId="0" fontId="23" fillId="2" borderId="0" xfId="0" applyFont="1" applyFill="1" applyAlignment="1">
      <alignment horizontal="center" vertical="center"/>
    </xf>
    <xf numFmtId="168" fontId="24" fillId="2" borderId="0" xfId="0" applyNumberFormat="1" applyFont="1" applyFill="1" applyBorder="1" applyAlignment="1">
      <alignment wrapText="1"/>
    </xf>
    <xf numFmtId="0" fontId="23" fillId="0" borderId="0" xfId="0" applyFont="1" applyFill="1" applyAlignment="1">
      <alignment horizontal="center"/>
    </xf>
    <xf numFmtId="173" fontId="24" fillId="2" borderId="5" xfId="3" applyNumberFormat="1" applyFont="1" applyFill="1" applyBorder="1"/>
    <xf numFmtId="0" fontId="7" fillId="3" borderId="0" xfId="0" applyFont="1" applyFill="1" applyAlignment="1">
      <alignment horizontal="center" vertical="center" wrapText="1"/>
    </xf>
    <xf numFmtId="0" fontId="19" fillId="2"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21" fillId="2" borderId="0" xfId="0" applyFont="1" applyFill="1" applyBorder="1" applyAlignment="1">
      <alignment wrapText="1"/>
    </xf>
    <xf numFmtId="0" fontId="4" fillId="3" borderId="0" xfId="0" applyFont="1" applyFill="1" applyBorder="1" applyAlignment="1">
      <alignment horizontal="center" vertical="center" wrapText="1"/>
    </xf>
    <xf numFmtId="0" fontId="46" fillId="3" borderId="0" xfId="0" applyFont="1" applyFill="1" applyBorder="1" applyAlignment="1">
      <alignment horizontal="center" vertical="center" wrapText="1"/>
    </xf>
    <xf numFmtId="0" fontId="45" fillId="2" borderId="0" xfId="0" applyFont="1" applyFill="1" applyBorder="1" applyAlignment="1">
      <alignment horizontal="left" vertical="center" wrapText="1"/>
    </xf>
    <xf numFmtId="0" fontId="46" fillId="3" borderId="3" xfId="0" applyFont="1" applyFill="1" applyBorder="1" applyAlignment="1">
      <alignment horizontal="center" vertical="center" wrapText="1"/>
    </xf>
    <xf numFmtId="0" fontId="49" fillId="3" borderId="0" xfId="0" applyFont="1" applyFill="1" applyBorder="1" applyAlignment="1">
      <alignment horizontal="left" vertical="center" wrapText="1"/>
    </xf>
    <xf numFmtId="0" fontId="46" fillId="3" borderId="0" xfId="0" applyFont="1" applyFill="1" applyBorder="1" applyAlignment="1">
      <alignment horizontal="left" vertical="center" wrapText="1"/>
    </xf>
    <xf numFmtId="0" fontId="46" fillId="3" borderId="3" xfId="0" applyFont="1" applyFill="1" applyBorder="1" applyAlignment="1">
      <alignment horizontal="left" vertical="center" wrapText="1"/>
    </xf>
    <xf numFmtId="0" fontId="4" fillId="3" borderId="0" xfId="0" applyFont="1" applyFill="1" applyBorder="1" applyAlignment="1">
      <alignment horizontal="center" vertical="center"/>
    </xf>
    <xf numFmtId="0" fontId="11" fillId="2" borderId="0" xfId="9" applyFont="1" applyFill="1" applyBorder="1" applyAlignment="1">
      <alignment horizontal="left" vertical="center"/>
    </xf>
    <xf numFmtId="0" fontId="29" fillId="2" borderId="3" xfId="0" applyFont="1" applyFill="1" applyBorder="1" applyAlignment="1">
      <alignment horizontal="left" vertical="center" wrapText="1"/>
    </xf>
    <xf numFmtId="0" fontId="4" fillId="3" borderId="8" xfId="0" applyFont="1" applyFill="1" applyBorder="1" applyAlignment="1">
      <alignment vertical="center" wrapText="1"/>
    </xf>
    <xf numFmtId="0" fontId="0" fillId="0" borderId="8" xfId="0" applyFont="1" applyBorder="1" applyAlignment="1">
      <alignment vertical="center"/>
    </xf>
    <xf numFmtId="0" fontId="0" fillId="0" borderId="3" xfId="0" applyFont="1" applyBorder="1" applyAlignment="1">
      <alignment vertical="center"/>
    </xf>
    <xf numFmtId="0" fontId="4" fillId="3" borderId="8"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3" xfId="0" applyFont="1" applyBorder="1" applyAlignment="1">
      <alignment horizontal="center" vertical="center" wrapText="1"/>
    </xf>
    <xf numFmtId="0" fontId="52" fillId="3" borderId="19" xfId="0" applyFont="1" applyFill="1" applyBorder="1" applyAlignment="1">
      <alignment horizontal="center" vertical="center" wrapText="1"/>
    </xf>
    <xf numFmtId="0" fontId="52" fillId="3" borderId="3" xfId="0" applyFont="1" applyFill="1" applyBorder="1" applyAlignment="1">
      <alignment horizontal="center" vertical="center" wrapText="1"/>
    </xf>
    <xf numFmtId="0" fontId="52" fillId="3" borderId="29" xfId="0" applyFont="1" applyFill="1" applyBorder="1" applyAlignment="1">
      <alignment horizontal="center" vertical="center" wrapText="1"/>
    </xf>
    <xf numFmtId="0" fontId="52" fillId="3" borderId="21" xfId="0" applyFont="1" applyFill="1" applyBorder="1" applyAlignment="1">
      <alignment horizontal="center" vertical="center" wrapText="1"/>
    </xf>
    <xf numFmtId="0" fontId="52" fillId="3" borderId="27" xfId="0" applyFont="1" applyFill="1" applyBorder="1" applyAlignment="1">
      <alignment horizontal="center" vertical="center" wrapText="1"/>
    </xf>
    <xf numFmtId="0" fontId="52" fillId="3" borderId="15" xfId="0" applyFont="1" applyFill="1" applyBorder="1" applyAlignment="1">
      <alignment horizontal="center" vertical="center" wrapText="1"/>
    </xf>
    <xf numFmtId="0" fontId="52" fillId="3" borderId="16" xfId="0" applyFont="1" applyFill="1" applyBorder="1" applyAlignment="1">
      <alignment horizontal="center" vertical="center" wrapText="1"/>
    </xf>
    <xf numFmtId="0" fontId="52" fillId="3" borderId="25" xfId="0" applyFont="1" applyFill="1" applyBorder="1" applyAlignment="1">
      <alignment horizontal="center" vertical="center" wrapText="1"/>
    </xf>
    <xf numFmtId="0" fontId="52" fillId="3" borderId="8" xfId="0" applyFont="1" applyFill="1" applyBorder="1" applyAlignment="1">
      <alignment horizontal="center" vertical="center" wrapText="1"/>
    </xf>
    <xf numFmtId="0" fontId="52" fillId="3" borderId="20" xfId="0" applyFont="1" applyFill="1" applyBorder="1" applyAlignment="1">
      <alignment horizontal="center" vertical="center" wrapText="1"/>
    </xf>
    <xf numFmtId="0" fontId="52" fillId="3" borderId="17" xfId="0" applyFont="1" applyFill="1" applyBorder="1" applyAlignment="1">
      <alignment horizontal="center" vertical="center" wrapText="1"/>
    </xf>
    <xf numFmtId="0" fontId="52" fillId="3" borderId="28" xfId="0" applyFont="1" applyFill="1" applyBorder="1" applyAlignment="1">
      <alignment horizontal="center" vertical="center" wrapText="1"/>
    </xf>
    <xf numFmtId="0" fontId="4" fillId="3" borderId="0" xfId="0" applyFont="1" applyFill="1" applyBorder="1" applyAlignment="1">
      <alignment horizontal="left" wrapText="1"/>
    </xf>
    <xf numFmtId="0" fontId="52" fillId="3" borderId="24" xfId="0" applyFont="1" applyFill="1" applyBorder="1" applyAlignment="1">
      <alignment horizontal="left" wrapText="1"/>
    </xf>
    <xf numFmtId="0" fontId="4" fillId="3" borderId="3" xfId="0" applyFont="1" applyFill="1" applyBorder="1" applyAlignment="1">
      <alignment horizontal="center" vertical="top" wrapText="1"/>
    </xf>
    <xf numFmtId="0" fontId="46" fillId="3" borderId="16" xfId="0" applyFont="1" applyFill="1" applyBorder="1" applyAlignment="1">
      <alignment horizontal="center" vertical="center" wrapText="1"/>
    </xf>
    <xf numFmtId="0" fontId="46" fillId="3" borderId="8" xfId="0" applyFont="1" applyFill="1" applyBorder="1" applyAlignment="1">
      <alignment horizontal="center" vertical="center" wrapText="1"/>
    </xf>
    <xf numFmtId="0" fontId="46" fillId="3" borderId="20" xfId="0" applyFont="1" applyFill="1" applyBorder="1" applyAlignment="1">
      <alignment horizontal="center" vertical="center" wrapText="1"/>
    </xf>
    <xf numFmtId="0" fontId="46" fillId="3" borderId="21" xfId="0" applyFont="1" applyFill="1" applyBorder="1" applyAlignment="1">
      <alignment horizontal="center" vertical="center" wrapText="1"/>
    </xf>
    <xf numFmtId="0" fontId="46" fillId="3" borderId="27" xfId="0" applyFont="1" applyFill="1" applyBorder="1" applyAlignment="1">
      <alignment horizontal="center" vertical="center" wrapText="1"/>
    </xf>
    <xf numFmtId="0" fontId="4" fillId="3" borderId="18" xfId="0" applyFont="1" applyFill="1" applyBorder="1" applyAlignment="1">
      <alignment horizontal="left" vertical="center" wrapText="1"/>
    </xf>
    <xf numFmtId="0" fontId="46" fillId="3" borderId="24" xfId="0" applyFont="1" applyFill="1" applyBorder="1" applyAlignment="1">
      <alignment horizontal="left" vertical="center" wrapText="1"/>
    </xf>
    <xf numFmtId="0" fontId="46" fillId="3" borderId="18" xfId="0" applyFont="1" applyFill="1" applyBorder="1" applyAlignment="1">
      <alignment horizontal="left" vertical="center" wrapText="1"/>
    </xf>
    <xf numFmtId="0" fontId="46" fillId="3" borderId="25" xfId="0" applyFont="1" applyFill="1" applyBorder="1" applyAlignment="1">
      <alignment horizontal="left" vertical="center" wrapText="1"/>
    </xf>
    <xf numFmtId="0" fontId="46" fillId="3" borderId="26" xfId="0" applyFont="1" applyFill="1" applyBorder="1" applyAlignment="1">
      <alignment horizontal="left" vertical="center" wrapText="1"/>
    </xf>
    <xf numFmtId="0" fontId="46" fillId="3" borderId="19" xfId="0" applyFont="1" applyFill="1" applyBorder="1" applyAlignment="1">
      <alignment horizontal="center" vertical="center" wrapText="1"/>
    </xf>
    <xf numFmtId="0" fontId="46" fillId="3" borderId="29" xfId="0" applyFont="1" applyFill="1" applyBorder="1" applyAlignment="1">
      <alignment horizontal="center" vertical="center" wrapText="1"/>
    </xf>
    <xf numFmtId="0" fontId="46" fillId="3" borderId="18" xfId="0" applyFont="1" applyFill="1" applyBorder="1" applyAlignment="1">
      <alignment horizontal="center" vertical="center" wrapText="1"/>
    </xf>
    <xf numFmtId="0" fontId="46" fillId="3" borderId="1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53" fillId="3" borderId="0" xfId="0" applyFont="1" applyFill="1" applyBorder="1" applyAlignment="1">
      <alignment horizontal="center" vertical="center"/>
    </xf>
    <xf numFmtId="0" fontId="53" fillId="3" borderId="0" xfId="0" applyFont="1" applyFill="1" applyBorder="1" applyAlignment="1">
      <alignment horizontal="center" vertical="center" wrapText="1"/>
    </xf>
    <xf numFmtId="0" fontId="53" fillId="3" borderId="3" xfId="0" applyFont="1" applyFill="1" applyBorder="1" applyAlignment="1">
      <alignment horizontal="center" vertical="center" wrapText="1"/>
    </xf>
    <xf numFmtId="0" fontId="24" fillId="2" borderId="22" xfId="0" applyFont="1" applyFill="1" applyBorder="1" applyAlignment="1">
      <alignment horizontal="center"/>
    </xf>
    <xf numFmtId="0" fontId="11" fillId="5" borderId="0" xfId="0" applyFont="1" applyFill="1" applyBorder="1" applyAlignment="1">
      <alignment horizontal="left" vertical="top" wrapText="1"/>
    </xf>
    <xf numFmtId="165" fontId="11" fillId="5" borderId="0" xfId="1" applyNumberFormat="1" applyFont="1" applyFill="1" applyBorder="1" applyAlignment="1">
      <alignment horizontal="left" vertical="top" wrapText="1"/>
    </xf>
    <xf numFmtId="0" fontId="4" fillId="3" borderId="2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18" fillId="3" borderId="0" xfId="0" applyFont="1" applyFill="1" applyBorder="1" applyAlignment="1">
      <alignment horizontal="center" vertical="center"/>
    </xf>
    <xf numFmtId="0" fontId="19" fillId="2" borderId="0" xfId="0" applyFont="1" applyFill="1" applyAlignment="1">
      <alignment horizontal="left" vertical="center" wrapText="1"/>
    </xf>
  </cellXfs>
  <cellStyles count="15">
    <cellStyle name="=C:\WINNT35\SYSTEM32\COMMAND.COM" xfId="9" xr:uid="{00000000-0005-0000-0000-000000000000}"/>
    <cellStyle name="Comma 10" xfId="7" xr:uid="{00000000-0005-0000-0000-000001000000}"/>
    <cellStyle name="greyed" xfId="10" xr:uid="{00000000-0005-0000-0000-000002000000}"/>
    <cellStyle name="Heading 1 2" xfId="8" xr:uid="{00000000-0005-0000-0000-000003000000}"/>
    <cellStyle name="Heading 2 2" xfId="13" xr:uid="{00000000-0005-0000-0000-000004000000}"/>
    <cellStyle name="Komma" xfId="1" builtinId="3"/>
    <cellStyle name="Link" xfId="2" builtinId="8"/>
    <cellStyle name="Normal" xfId="0" builtinId="0"/>
    <cellStyle name="Normal 2" xfId="5" xr:uid="{00000000-0005-0000-0000-000008000000}"/>
    <cellStyle name="Normal 2 2" xfId="12" xr:uid="{00000000-0005-0000-0000-000009000000}"/>
    <cellStyle name="Normal 2 2 2 2" xfId="4" xr:uid="{00000000-0005-0000-0000-00000A000000}"/>
    <cellStyle name="Normal 2 3" xfId="14" xr:uid="{3C544144-A18A-40BF-97AD-E178FD66CCAE}"/>
    <cellStyle name="optionalExposure" xfId="11" xr:uid="{00000000-0005-0000-0000-00000B000000}"/>
    <cellStyle name="Procent" xfId="3" builtinId="5"/>
    <cellStyle name="Procent 2" xfId="6"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247650</xdr:colOff>
      <xdr:row>1</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A70E8438-CE5B-4969-ABA4-2E97C6245946}"/>
            </a:ext>
          </a:extLst>
        </xdr:cNvPr>
        <xdr:cNvSpPr/>
      </xdr:nvSpPr>
      <xdr:spPr>
        <a:xfrm>
          <a:off x="962025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2</xdr:row>
      <xdr:rowOff>9525</xdr:rowOff>
    </xdr:from>
    <xdr:to>
      <xdr:col>5</xdr:col>
      <xdr:colOff>857250</xdr:colOff>
      <xdr:row>4</xdr:row>
      <xdr:rowOff>228600</xdr:rowOff>
    </xdr:to>
    <xdr:sp macro="" textlink="">
      <xdr:nvSpPr>
        <xdr:cNvPr id="2" name="Proces 1">
          <a:hlinkClick xmlns:r="http://schemas.openxmlformats.org/officeDocument/2006/relationships" r:id="rId1"/>
          <a:extLst>
            <a:ext uri="{FF2B5EF4-FFF2-40B4-BE49-F238E27FC236}">
              <a16:creationId xmlns:a16="http://schemas.microsoft.com/office/drawing/2014/main" id="{6FA4400C-DD73-4509-95E1-0407A8591DA5}"/>
            </a:ext>
          </a:extLst>
        </xdr:cNvPr>
        <xdr:cNvSpPr/>
      </xdr:nvSpPr>
      <xdr:spPr>
        <a:xfrm>
          <a:off x="10487025" y="885825"/>
          <a:ext cx="857250" cy="6953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561975</xdr:colOff>
      <xdr:row>2</xdr:row>
      <xdr:rowOff>9525</xdr:rowOff>
    </xdr:from>
    <xdr:to>
      <xdr:col>9</xdr:col>
      <xdr:colOff>600075</xdr:colOff>
      <xdr:row>5</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E95C2E67-33CB-4F30-B016-CA09C72574F1}"/>
            </a:ext>
          </a:extLst>
        </xdr:cNvPr>
        <xdr:cNvSpPr/>
      </xdr:nvSpPr>
      <xdr:spPr>
        <a:xfrm>
          <a:off x="14592300" y="885825"/>
          <a:ext cx="857250" cy="8763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19</xdr:col>
      <xdr:colOff>142875</xdr:colOff>
      <xdr:row>2</xdr:row>
      <xdr:rowOff>38100</xdr:rowOff>
    </xdr:from>
    <xdr:to>
      <xdr:col>20</xdr:col>
      <xdr:colOff>581025</xdr:colOff>
      <xdr:row>3</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F44B7D9A-62CD-4E5F-A4DD-BEA5646D6919}"/>
            </a:ext>
          </a:extLst>
        </xdr:cNvPr>
        <xdr:cNvSpPr/>
      </xdr:nvSpPr>
      <xdr:spPr>
        <a:xfrm>
          <a:off x="10515600" y="914400"/>
          <a:ext cx="1123950" cy="8572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247650</xdr:colOff>
      <xdr:row>3</xdr:row>
      <xdr:rowOff>295275</xdr:rowOff>
    </xdr:to>
    <xdr:sp macro="" textlink="">
      <xdr:nvSpPr>
        <xdr:cNvPr id="2" name="Proces 1">
          <a:hlinkClick xmlns:r="http://schemas.openxmlformats.org/officeDocument/2006/relationships" r:id="rId1"/>
          <a:extLst>
            <a:ext uri="{FF2B5EF4-FFF2-40B4-BE49-F238E27FC236}">
              <a16:creationId xmlns:a16="http://schemas.microsoft.com/office/drawing/2014/main" id="{16DD7BD6-987D-4988-AB1A-B603B3BCC214}"/>
            </a:ext>
          </a:extLst>
        </xdr:cNvPr>
        <xdr:cNvSpPr/>
      </xdr:nvSpPr>
      <xdr:spPr>
        <a:xfrm>
          <a:off x="89535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142875</xdr:colOff>
      <xdr:row>2</xdr:row>
      <xdr:rowOff>38100</xdr:rowOff>
    </xdr:from>
    <xdr:to>
      <xdr:col>13</xdr:col>
      <xdr:colOff>581025</xdr:colOff>
      <xdr:row>3</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7A1900A-D2DD-4A59-88AD-41158285CB5C}"/>
            </a:ext>
          </a:extLst>
        </xdr:cNvPr>
        <xdr:cNvSpPr/>
      </xdr:nvSpPr>
      <xdr:spPr>
        <a:xfrm>
          <a:off x="10515600" y="914400"/>
          <a:ext cx="1123950" cy="8572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9525</xdr:colOff>
      <xdr:row>2</xdr:row>
      <xdr:rowOff>19050</xdr:rowOff>
    </xdr:from>
    <xdr:to>
      <xdr:col>11</xdr:col>
      <xdr:colOff>257175</xdr:colOff>
      <xdr:row>2</xdr:row>
      <xdr:rowOff>600075</xdr:rowOff>
    </xdr:to>
    <xdr:sp macro="" textlink="">
      <xdr:nvSpPr>
        <xdr:cNvPr id="2" name="Proces 1">
          <a:hlinkClick xmlns:r="http://schemas.openxmlformats.org/officeDocument/2006/relationships" r:id="rId1"/>
          <a:extLst>
            <a:ext uri="{FF2B5EF4-FFF2-40B4-BE49-F238E27FC236}">
              <a16:creationId xmlns:a16="http://schemas.microsoft.com/office/drawing/2014/main" id="{22FBB7DF-E343-4527-A388-108886960221}"/>
            </a:ext>
          </a:extLst>
        </xdr:cNvPr>
        <xdr:cNvSpPr/>
      </xdr:nvSpPr>
      <xdr:spPr>
        <a:xfrm>
          <a:off x="9344025" y="89535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3</xdr:row>
      <xdr:rowOff>38100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11106150" y="885825"/>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21</xdr:col>
      <xdr:colOff>0</xdr:colOff>
      <xdr:row>2</xdr:row>
      <xdr:rowOff>0</xdr:rowOff>
    </xdr:from>
    <xdr:to>
      <xdr:col>22</xdr:col>
      <xdr:colOff>247650</xdr:colOff>
      <xdr:row>4</xdr:row>
      <xdr:rowOff>9525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1359217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247650</xdr:colOff>
      <xdr:row>2</xdr:row>
      <xdr:rowOff>581025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247650</xdr:colOff>
      <xdr:row>2</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59CB55D8-2B4A-470B-BD96-99E67EE4AC64}"/>
            </a:ext>
          </a:extLst>
        </xdr:cNvPr>
        <xdr:cNvSpPr/>
      </xdr:nvSpPr>
      <xdr:spPr>
        <a:xfrm>
          <a:off x="1768792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16</xdr:col>
      <xdr:colOff>609599</xdr:colOff>
      <xdr:row>2</xdr:row>
      <xdr:rowOff>0</xdr:rowOff>
    </xdr:from>
    <xdr:to>
      <xdr:col>18</xdr:col>
      <xdr:colOff>257174</xdr:colOff>
      <xdr:row>5</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682D118D-3AD7-4063-BA07-10C8BDE11DB8}"/>
            </a:ext>
          </a:extLst>
        </xdr:cNvPr>
        <xdr:cNvSpPr/>
      </xdr:nvSpPr>
      <xdr:spPr>
        <a:xfrm>
          <a:off x="16802099" y="876300"/>
          <a:ext cx="866775" cy="6667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10372725" y="876300"/>
          <a:ext cx="857250" cy="7048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247650</xdr:colOff>
      <xdr:row>5</xdr:row>
      <xdr:rowOff>47625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12773025" y="876300"/>
          <a:ext cx="857250" cy="5524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2</xdr:row>
      <xdr:rowOff>581025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14</xdr:col>
      <xdr:colOff>0</xdr:colOff>
      <xdr:row>2</xdr:row>
      <xdr:rowOff>1</xdr:rowOff>
    </xdr:from>
    <xdr:to>
      <xdr:col>15</xdr:col>
      <xdr:colOff>247650</xdr:colOff>
      <xdr:row>3</xdr:row>
      <xdr:rowOff>304801</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8877300" y="876301"/>
          <a:ext cx="857250" cy="5334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6</xdr:col>
      <xdr:colOff>0</xdr:colOff>
      <xdr:row>2</xdr:row>
      <xdr:rowOff>1</xdr:rowOff>
    </xdr:from>
    <xdr:to>
      <xdr:col>7</xdr:col>
      <xdr:colOff>247650</xdr:colOff>
      <xdr:row>3</xdr:row>
      <xdr:rowOff>304801</xdr:rowOff>
    </xdr:to>
    <xdr:sp macro="" textlink="">
      <xdr:nvSpPr>
        <xdr:cNvPr id="2" name="Proces 1">
          <a:hlinkClick xmlns:r="http://schemas.openxmlformats.org/officeDocument/2006/relationships" r:id="rId1"/>
          <a:extLst>
            <a:ext uri="{FF2B5EF4-FFF2-40B4-BE49-F238E27FC236}">
              <a16:creationId xmlns:a16="http://schemas.microsoft.com/office/drawing/2014/main" id="{EFAD9968-77FD-4018-992F-1D12164AC3D7}"/>
            </a:ext>
          </a:extLst>
        </xdr:cNvPr>
        <xdr:cNvSpPr/>
      </xdr:nvSpPr>
      <xdr:spPr>
        <a:xfrm>
          <a:off x="11010900" y="876301"/>
          <a:ext cx="857250" cy="5334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114300</xdr:rowOff>
    </xdr:to>
    <xdr:sp macro="" textlink="">
      <xdr:nvSpPr>
        <xdr:cNvPr id="2" name="Proces 1">
          <a:hlinkClick xmlns:r="http://schemas.openxmlformats.org/officeDocument/2006/relationships" r:id="rId1"/>
          <a:extLst>
            <a:ext uri="{FF2B5EF4-FFF2-40B4-BE49-F238E27FC236}">
              <a16:creationId xmlns:a16="http://schemas.microsoft.com/office/drawing/2014/main" id="{C0F7B0DD-F172-4573-89F0-C80A28E916C7}"/>
            </a:ext>
          </a:extLst>
        </xdr:cNvPr>
        <xdr:cNvSpPr/>
      </xdr:nvSpPr>
      <xdr:spPr>
        <a:xfrm>
          <a:off x="3657600" y="323850"/>
          <a:ext cx="857250" cy="438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247650</xdr:colOff>
      <xdr:row>4</xdr:row>
      <xdr:rowOff>19050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95916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0</xdr:colOff>
      <xdr:row>2</xdr:row>
      <xdr:rowOff>0</xdr:rowOff>
    </xdr:from>
    <xdr:to>
      <xdr:col>20</xdr:col>
      <xdr:colOff>247650</xdr:colOff>
      <xdr:row>3</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938A9B3D-1216-4614-8CB3-DED1B930F122}"/>
            </a:ext>
          </a:extLst>
        </xdr:cNvPr>
        <xdr:cNvSpPr/>
      </xdr:nvSpPr>
      <xdr:spPr>
        <a:xfrm>
          <a:off x="135540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247650</xdr:colOff>
      <xdr:row>3</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87BEEBA4-A48A-4B2F-B580-2685B703D119}"/>
            </a:ext>
          </a:extLst>
        </xdr:cNvPr>
        <xdr:cNvSpPr/>
      </xdr:nvSpPr>
      <xdr:spPr>
        <a:xfrm>
          <a:off x="135540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5</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F8902F56-968F-473F-AB53-2F670F221393}"/>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66CA6D2C-3877-42ED-BC54-A57562CCD8E4}"/>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BE95325B-7BCB-4739-A6D0-4AE199EE52FE}"/>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561975</xdr:colOff>
      <xdr:row>2</xdr:row>
      <xdr:rowOff>9525</xdr:rowOff>
    </xdr:from>
    <xdr:to>
      <xdr:col>12</xdr:col>
      <xdr:colOff>600075</xdr:colOff>
      <xdr:row>6</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E48BB51F-AD6B-41ED-AC37-892005463748}"/>
            </a:ext>
          </a:extLst>
        </xdr:cNvPr>
        <xdr:cNvSpPr/>
      </xdr:nvSpPr>
      <xdr:spPr>
        <a:xfrm>
          <a:off x="14592300" y="885825"/>
          <a:ext cx="857250" cy="8763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2:G80"/>
  <sheetViews>
    <sheetView tabSelected="1" zoomScale="80" zoomScaleNormal="80" workbookViewId="0">
      <selection activeCell="H23" sqref="H23"/>
    </sheetView>
  </sheetViews>
  <sheetFormatPr defaultColWidth="9.140625" defaultRowHeight="12.75"/>
  <cols>
    <col min="1" max="1" width="9.140625" style="2"/>
    <col min="2" max="2" width="101" style="2" customWidth="1"/>
    <col min="3" max="3" width="24" style="225" customWidth="1"/>
    <col min="4" max="16384" width="9.140625" style="2"/>
  </cols>
  <sheetData>
    <row r="2" spans="2:7" ht="18">
      <c r="B2" s="8" t="s">
        <v>1</v>
      </c>
      <c r="C2" s="451" t="s">
        <v>884</v>
      </c>
    </row>
    <row r="3" spans="2:7" ht="18">
      <c r="B3" s="8"/>
      <c r="C3" s="451"/>
    </row>
    <row r="4" spans="2:7" ht="21" customHeight="1">
      <c r="B4" s="249" t="s">
        <v>0</v>
      </c>
      <c r="C4" s="451"/>
    </row>
    <row r="5" spans="2:7" ht="15">
      <c r="B5" s="9"/>
      <c r="C5" s="248"/>
      <c r="G5" s="2" t="s">
        <v>4</v>
      </c>
    </row>
    <row r="6" spans="2:7" ht="15">
      <c r="B6" s="317"/>
      <c r="C6" s="248"/>
    </row>
    <row r="7" spans="2:7" ht="15">
      <c r="B7" s="318" t="s">
        <v>548</v>
      </c>
      <c r="C7" s="248"/>
    </row>
    <row r="8" spans="2:7" ht="15">
      <c r="B8" s="9"/>
      <c r="C8" s="248"/>
    </row>
    <row r="9" spans="2:7" ht="14.25">
      <c r="B9" s="4" t="s">
        <v>394</v>
      </c>
      <c r="C9" s="225" t="s">
        <v>395</v>
      </c>
    </row>
    <row r="10" spans="2:7" ht="14.25">
      <c r="B10" s="4" t="s">
        <v>423</v>
      </c>
      <c r="C10" s="225" t="s">
        <v>424</v>
      </c>
    </row>
    <row r="11" spans="2:7" ht="14.25">
      <c r="B11" s="7"/>
      <c r="C11" s="224"/>
    </row>
    <row r="12" spans="2:7" ht="14.25">
      <c r="B12" s="4"/>
      <c r="C12" s="319"/>
    </row>
    <row r="13" spans="2:7" ht="15">
      <c r="B13" s="318" t="s">
        <v>549</v>
      </c>
      <c r="C13" s="319"/>
    </row>
    <row r="14" spans="2:7" ht="14.25">
      <c r="B14" s="4"/>
      <c r="C14" s="319"/>
    </row>
    <row r="15" spans="2:7" ht="14.25">
      <c r="B15" s="4" t="s">
        <v>481</v>
      </c>
      <c r="C15" s="225" t="s">
        <v>482</v>
      </c>
    </row>
    <row r="16" spans="2:7" ht="14.25">
      <c r="B16" s="7"/>
      <c r="C16" s="224"/>
    </row>
    <row r="17" spans="2:3" ht="14.25">
      <c r="B17" s="4"/>
    </row>
    <row r="18" spans="2:3" ht="15">
      <c r="B18" s="318" t="s">
        <v>550</v>
      </c>
    </row>
    <row r="19" spans="2:3" ht="14.25">
      <c r="B19" s="4"/>
    </row>
    <row r="20" spans="2:3" ht="28.5">
      <c r="B20" s="5" t="s">
        <v>551</v>
      </c>
      <c r="C20" s="447" t="s">
        <v>553</v>
      </c>
    </row>
    <row r="21" spans="2:3" ht="14.25">
      <c r="B21" s="4" t="s">
        <v>552</v>
      </c>
      <c r="C21" s="225" t="s">
        <v>554</v>
      </c>
    </row>
    <row r="22" spans="2:3" ht="14.25">
      <c r="B22" s="4"/>
    </row>
    <row r="23" spans="2:3" ht="14.25">
      <c r="B23" s="7"/>
      <c r="C23" s="224"/>
    </row>
    <row r="24" spans="2:3" ht="14.25">
      <c r="B24" s="4"/>
    </row>
    <row r="25" spans="2:3" ht="15">
      <c r="B25" s="318" t="s">
        <v>568</v>
      </c>
    </row>
    <row r="26" spans="2:3" ht="14.25">
      <c r="B26" s="4"/>
    </row>
    <row r="27" spans="2:3" ht="14.25">
      <c r="B27" s="4" t="s">
        <v>569</v>
      </c>
      <c r="C27" s="225" t="s">
        <v>572</v>
      </c>
    </row>
    <row r="28" spans="2:3" ht="14.25">
      <c r="B28" s="4" t="s">
        <v>570</v>
      </c>
      <c r="C28" s="225" t="s">
        <v>573</v>
      </c>
    </row>
    <row r="29" spans="2:3" ht="28.5">
      <c r="B29" s="5" t="s">
        <v>571</v>
      </c>
      <c r="C29" s="447" t="s">
        <v>574</v>
      </c>
    </row>
    <row r="30" spans="2:3" ht="14.25">
      <c r="B30" s="7"/>
      <c r="C30" s="224"/>
    </row>
    <row r="31" spans="2:3" ht="14.25">
      <c r="B31" s="4"/>
    </row>
    <row r="32" spans="2:3" ht="15">
      <c r="B32" s="318" t="s">
        <v>655</v>
      </c>
    </row>
    <row r="33" spans="2:3" ht="15">
      <c r="B33" s="318"/>
    </row>
    <row r="34" spans="2:3" ht="28.5" customHeight="1">
      <c r="B34" s="114" t="s">
        <v>877</v>
      </c>
      <c r="C34" s="447"/>
    </row>
    <row r="35" spans="2:3" ht="14.25">
      <c r="B35" s="4" t="s">
        <v>657</v>
      </c>
      <c r="C35" s="225" t="s">
        <v>874</v>
      </c>
    </row>
    <row r="36" spans="2:3" ht="14.25">
      <c r="B36" s="4" t="s">
        <v>876</v>
      </c>
      <c r="C36" s="225" t="s">
        <v>875</v>
      </c>
    </row>
    <row r="37" spans="2:3" ht="13.5" customHeight="1">
      <c r="B37" s="114" t="s">
        <v>658</v>
      </c>
      <c r="C37" s="225" t="s">
        <v>656</v>
      </c>
    </row>
    <row r="38" spans="2:3" ht="14.25">
      <c r="B38" s="7"/>
      <c r="C38" s="224"/>
    </row>
    <row r="39" spans="2:3" ht="14.25">
      <c r="B39" s="4"/>
    </row>
    <row r="40" spans="2:3" ht="15">
      <c r="B40" s="318" t="s">
        <v>713</v>
      </c>
      <c r="C40" s="2"/>
    </row>
    <row r="41" spans="2:3">
      <c r="C41" s="2"/>
    </row>
    <row r="42" spans="2:3" ht="14.25">
      <c r="B42" s="4" t="s">
        <v>534</v>
      </c>
      <c r="C42" s="449" t="s">
        <v>532</v>
      </c>
    </row>
    <row r="43" spans="2:3" ht="14.25">
      <c r="B43" s="4" t="s">
        <v>535</v>
      </c>
      <c r="C43" s="225" t="s">
        <v>533</v>
      </c>
    </row>
    <row r="44" spans="2:3" ht="14.25">
      <c r="B44" s="4" t="s">
        <v>530</v>
      </c>
      <c r="C44" s="449" t="s">
        <v>531</v>
      </c>
    </row>
    <row r="45" spans="2:3" ht="14.25">
      <c r="B45" s="7"/>
      <c r="C45" s="224"/>
    </row>
    <row r="46" spans="2:3" ht="14.25">
      <c r="B46" s="4"/>
      <c r="C46" s="319"/>
    </row>
    <row r="47" spans="2:3" ht="15">
      <c r="B47" s="318" t="s">
        <v>714</v>
      </c>
      <c r="C47" s="319"/>
    </row>
    <row r="48" spans="2:3" ht="14.25">
      <c r="B48" s="4"/>
    </row>
    <row r="49" spans="2:3" ht="14.25">
      <c r="B49" s="4" t="s">
        <v>715</v>
      </c>
      <c r="C49" s="225" t="s">
        <v>722</v>
      </c>
    </row>
    <row r="50" spans="2:3" ht="14.25">
      <c r="B50" s="7"/>
      <c r="C50" s="224"/>
    </row>
    <row r="51" spans="2:3" ht="14.25">
      <c r="B51" s="4"/>
      <c r="C51" s="319"/>
    </row>
    <row r="52" spans="2:3" ht="15">
      <c r="B52" s="318" t="s">
        <v>723</v>
      </c>
      <c r="C52" s="319"/>
    </row>
    <row r="53" spans="2:3" ht="14.25">
      <c r="B53" s="4"/>
      <c r="C53" s="319"/>
    </row>
    <row r="54" spans="2:3" ht="14.25">
      <c r="B54" s="4" t="s">
        <v>724</v>
      </c>
      <c r="C54" s="225" t="s">
        <v>726</v>
      </c>
    </row>
    <row r="55" spans="2:3" ht="14.25">
      <c r="B55" s="4" t="s">
        <v>725</v>
      </c>
      <c r="C55" s="225" t="s">
        <v>727</v>
      </c>
    </row>
    <row r="56" spans="2:3" ht="14.25">
      <c r="B56" s="7"/>
      <c r="C56" s="224"/>
    </row>
    <row r="57" spans="2:3" ht="14.25">
      <c r="B57" s="4"/>
      <c r="C57" s="319"/>
    </row>
    <row r="58" spans="2:3" ht="15">
      <c r="B58" s="318" t="s">
        <v>728</v>
      </c>
      <c r="C58" s="319"/>
    </row>
    <row r="59" spans="2:3" ht="14.25">
      <c r="B59" s="4"/>
      <c r="C59" s="319"/>
    </row>
    <row r="60" spans="2:3" ht="14.25">
      <c r="B60" s="4" t="s">
        <v>2</v>
      </c>
      <c r="C60" s="225" t="s">
        <v>733</v>
      </c>
    </row>
    <row r="61" spans="2:3" ht="14.25">
      <c r="B61" s="4" t="s">
        <v>729</v>
      </c>
      <c r="C61" s="225" t="s">
        <v>734</v>
      </c>
    </row>
    <row r="62" spans="2:3" ht="14.25">
      <c r="B62" s="4" t="s">
        <v>730</v>
      </c>
      <c r="C62" s="225" t="s">
        <v>735</v>
      </c>
    </row>
    <row r="63" spans="2:3" ht="14.25">
      <c r="B63" s="4" t="s">
        <v>731</v>
      </c>
      <c r="C63" s="449" t="s">
        <v>732</v>
      </c>
    </row>
    <row r="64" spans="2:3" ht="14.25">
      <c r="B64" s="7"/>
      <c r="C64" s="224"/>
    </row>
    <row r="65" spans="2:5" ht="14.25">
      <c r="B65" s="4"/>
      <c r="C65" s="6"/>
    </row>
    <row r="66" spans="2:5" ht="15">
      <c r="B66" s="318" t="s">
        <v>794</v>
      </c>
      <c r="C66" s="6"/>
    </row>
    <row r="67" spans="2:5" ht="14.25">
      <c r="B67" s="4"/>
      <c r="C67" s="29"/>
    </row>
    <row r="68" spans="2:5" ht="15" customHeight="1">
      <c r="B68" s="4" t="s">
        <v>3</v>
      </c>
      <c r="C68" s="225" t="s">
        <v>489</v>
      </c>
      <c r="E68" s="2" t="s">
        <v>4</v>
      </c>
    </row>
    <row r="69" spans="2:5" ht="15" customHeight="1">
      <c r="B69" s="4" t="s">
        <v>507</v>
      </c>
      <c r="C69" s="225" t="s">
        <v>484</v>
      </c>
    </row>
    <row r="70" spans="2:5" ht="15" customHeight="1">
      <c r="B70" s="4" t="s">
        <v>508</v>
      </c>
      <c r="C70" s="225" t="s">
        <v>485</v>
      </c>
    </row>
    <row r="71" spans="2:5" ht="15" customHeight="1">
      <c r="B71" s="4" t="s">
        <v>509</v>
      </c>
      <c r="C71" s="449" t="s">
        <v>486</v>
      </c>
    </row>
    <row r="72" spans="2:5" ht="15" customHeight="1">
      <c r="B72" s="4" t="s">
        <v>510</v>
      </c>
      <c r="C72" s="225" t="s">
        <v>487</v>
      </c>
    </row>
    <row r="73" spans="2:5" ht="15" customHeight="1">
      <c r="B73" s="4" t="s">
        <v>511</v>
      </c>
      <c r="C73" s="225" t="s">
        <v>488</v>
      </c>
    </row>
    <row r="74" spans="2:5" ht="14.25">
      <c r="B74" s="7"/>
      <c r="C74" s="107"/>
    </row>
    <row r="75" spans="2:5" ht="14.25">
      <c r="B75" s="4"/>
      <c r="C75" s="6"/>
    </row>
    <row r="76" spans="2:5" ht="15">
      <c r="B76" s="318" t="s">
        <v>878</v>
      </c>
      <c r="C76" s="6"/>
    </row>
    <row r="77" spans="2:5">
      <c r="C77" s="6"/>
    </row>
    <row r="78" spans="2:5" ht="14.25">
      <c r="B78" s="4" t="s">
        <v>103</v>
      </c>
      <c r="C78" s="449" t="s">
        <v>795</v>
      </c>
    </row>
    <row r="79" spans="2:5">
      <c r="B79" s="108"/>
      <c r="C79" s="107"/>
    </row>
    <row r="80" spans="2:5">
      <c r="C80" s="6"/>
    </row>
  </sheetData>
  <mergeCells count="1">
    <mergeCell ref="C2:C4"/>
  </mergeCells>
  <hyperlinks>
    <hyperlink ref="C9" location="'EU OV1'!A1" display="EU OV1" xr:uid="{FBD75644-FCDE-4895-B446-4D9E94920360}"/>
    <hyperlink ref="C10" location="'EU KM1'!A1" display="EU OV1" xr:uid="{5C9165A0-F669-487A-8A29-63F1B3EA5C2B}"/>
    <hyperlink ref="C15" location="'EU CC1'!A1" display="EU CC1" xr:uid="{C3E7E5E3-92B3-4173-B976-798AD04A8CFC}"/>
    <hyperlink ref="C72" location="'EU CCR5'!A1" display="EU CCR5" xr:uid="{2342FC97-9F9C-4289-AEA2-76F214145825}"/>
    <hyperlink ref="C71" location="'EU CCR4'!A1" display="EU CCR4" xr:uid="{42FC7B21-7AC5-47E1-ABAC-AE64572395B1}"/>
    <hyperlink ref="C70" location="'EU CCR3'!A1" display="EU CCR3" xr:uid="{F95E49FD-CFDD-4A05-AB66-9B109088CDE1}"/>
    <hyperlink ref="C69" location="'EU CCR2'!A1" display="EU CCR2" xr:uid="{169D6634-E088-4DC7-AA1B-55FF7542FFFF}"/>
    <hyperlink ref="C68" location="'EU CCR1'!A1" display="EU CCR1" xr:uid="{D80F8580-63BD-4927-95E3-AF1A1B3CB091}"/>
    <hyperlink ref="C42" location="'EU CR1'!A1" display="EU CR1" xr:uid="{01B96AB5-63BB-45E4-93E4-507F54CCAA77}"/>
    <hyperlink ref="C43" location="'EU CR1-A'!A1" display="EU CR1-A" xr:uid="{97814B05-18CD-44B4-ADF1-3931742A047F}"/>
    <hyperlink ref="C20" location="'EU CCyB1'!A1" display="EU CCyB1" xr:uid="{803EE60B-EFA3-4922-BBF6-0D27C1269EF0}"/>
    <hyperlink ref="C21" location="'EU CCyB2'!A1" display="EU CCyB2" xr:uid="{B12E1C77-E740-4FA6-8DA9-D76A2E8A22EA}"/>
    <hyperlink ref="C27" location="'EU LR1 LRSum'!A1" display="EU LR1 LRSum" xr:uid="{8D39D063-742F-493D-82B9-4DCD9A3E8BA5}"/>
    <hyperlink ref="C28" location="'EU LR2 LRCom'!A1" display="EU LR2 LRCom" xr:uid="{1CA0AB2D-60B2-4801-B370-08207155D624}"/>
    <hyperlink ref="C29" location="'EU LR3 LRSpl'!A1" display="EU LR3 LRSpl" xr:uid="{F0315C17-10B9-40A9-BEA2-2BB63D24CF46}"/>
    <hyperlink ref="C37" location="'EU LIQ2'!A1" display="EU LIQ2" xr:uid="{5221859A-F24C-4865-B171-836C77FC7B5F}"/>
    <hyperlink ref="C44" location="'EU CQ1'!A1" display="EU CQ1" xr:uid="{0A8CCE13-1ADE-4BEB-B7DA-758F1D17F1CC}"/>
    <hyperlink ref="C49" location="'EU CR3'!A1" display="EU CR3" xr:uid="{A80FB9BF-D7D2-42D0-81F3-7A5EB12A2029}"/>
    <hyperlink ref="C54" location="'EU CR4'!A1" display="EU CR4" xr:uid="{8049ED9C-5272-4F70-95AE-BB64449BB5C1}"/>
    <hyperlink ref="C55" location="'EU CR5'!A1" display="EU CR5" xr:uid="{11B7886C-E96D-4609-8BD0-F99F58D815D5}"/>
    <hyperlink ref="C60" location="'EU CR6'!A1" display="EU CR6 " xr:uid="{0039AB99-8AF0-4B5D-8FAC-DEEED6BFB4C0}"/>
    <hyperlink ref="C61" location="'EU CR7'!A1" display="EU CR7" xr:uid="{96A9D0E6-2870-4D6D-9E04-F95C6E0949DD}"/>
    <hyperlink ref="C63" location="'EU CR8'!A1" display="EU CR8" xr:uid="{6A3850DB-8877-442C-9971-23D021BDEBA0}"/>
    <hyperlink ref="C62" location="'EU CR7-A'!A1" display="EU CR7-A" xr:uid="{6E4DFCA5-45AA-4052-BC1B-D5A794036710}"/>
    <hyperlink ref="C78" location="'EU MR1'!A1" display="EU MR1" xr:uid="{C61E2F41-F4DA-474B-B0B4-85FA250C7C53}"/>
    <hyperlink ref="C73" location="'EU CCR8'!A1" display="EU CCR8" xr:uid="{410D9F44-72AC-403A-85AC-DECD081342D4}"/>
    <hyperlink ref="C35" location="'EU LIQ1'!A1" display="EU LIQ1" xr:uid="{CDBA342C-304D-4423-A348-93F37216614F}"/>
    <hyperlink ref="C36" location="'EU LIQB'!A1" display="EU LIQB" xr:uid="{DA4E43BA-6823-4D9A-861C-E6BE5FA8A1C2}"/>
  </hyperlinks>
  <pageMargins left="0.23622047244094491" right="0.23622047244094491" top="0.74803149606299213" bottom="0.74803149606299213" header="0.31496062992125984" footer="0.31496062992125984"/>
  <pageSetup paperSize="9" scale="5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A7753-C06A-4822-8388-8E11A109C230}">
  <sheetPr codeName="Ark10"/>
  <dimension ref="B1:L38"/>
  <sheetViews>
    <sheetView showGridLines="0" zoomScaleNormal="100" workbookViewId="0"/>
  </sheetViews>
  <sheetFormatPr defaultColWidth="12.28515625" defaultRowHeight="12.75"/>
  <cols>
    <col min="1" max="1" width="3.7109375" customWidth="1"/>
    <col min="2" max="2" width="10.85546875" customWidth="1"/>
    <col min="3" max="3" width="61" bestFit="1" customWidth="1"/>
    <col min="4" max="11" width="16.85546875" customWidth="1"/>
  </cols>
  <sheetData>
    <row r="1" spans="2:12" ht="21" customHeight="1"/>
    <row r="2" spans="2:12" ht="48" customHeight="1">
      <c r="B2" s="116" t="s">
        <v>657</v>
      </c>
      <c r="C2" s="115"/>
      <c r="D2" s="465"/>
      <c r="E2" s="465"/>
      <c r="F2" s="465"/>
      <c r="G2" s="465"/>
      <c r="H2" s="465"/>
      <c r="I2" s="208"/>
      <c r="J2" s="208"/>
      <c r="K2" s="208"/>
      <c r="L2" s="98"/>
    </row>
    <row r="3" spans="2:12" ht="15">
      <c r="B3" s="466" t="s">
        <v>356</v>
      </c>
      <c r="C3" s="467"/>
      <c r="D3" s="469" t="s">
        <v>856</v>
      </c>
      <c r="E3" s="470"/>
      <c r="F3" s="470"/>
      <c r="G3" s="470"/>
      <c r="H3" s="469" t="s">
        <v>857</v>
      </c>
      <c r="I3" s="470"/>
      <c r="J3" s="470"/>
      <c r="K3" s="470"/>
      <c r="L3" s="98"/>
    </row>
    <row r="4" spans="2:12" ht="15">
      <c r="B4" s="468"/>
      <c r="C4" s="468"/>
      <c r="D4" s="454"/>
      <c r="E4" s="471"/>
      <c r="F4" s="471"/>
      <c r="G4" s="471"/>
      <c r="H4" s="454"/>
      <c r="I4" s="471"/>
      <c r="J4" s="471"/>
      <c r="K4" s="471"/>
      <c r="L4" s="98"/>
    </row>
    <row r="5" spans="2:12" ht="15">
      <c r="B5" s="99" t="s">
        <v>355</v>
      </c>
      <c r="C5" s="99"/>
      <c r="D5" s="209">
        <v>44742</v>
      </c>
      <c r="E5" s="209">
        <v>44651</v>
      </c>
      <c r="F5" s="209">
        <v>44561</v>
      </c>
      <c r="G5" s="209">
        <v>44469</v>
      </c>
      <c r="H5" s="209">
        <v>44742</v>
      </c>
      <c r="I5" s="209">
        <v>44651</v>
      </c>
      <c r="J5" s="209">
        <v>44561</v>
      </c>
      <c r="K5" s="209">
        <v>44469</v>
      </c>
      <c r="L5" s="98" t="s">
        <v>4</v>
      </c>
    </row>
    <row r="6" spans="2:12" ht="15">
      <c r="B6" s="102" t="s">
        <v>118</v>
      </c>
      <c r="C6" s="102"/>
      <c r="D6" s="283">
        <v>12</v>
      </c>
      <c r="E6" s="283">
        <v>12</v>
      </c>
      <c r="F6" s="283">
        <v>12</v>
      </c>
      <c r="G6" s="283">
        <v>12</v>
      </c>
      <c r="H6" s="283">
        <v>12</v>
      </c>
      <c r="I6" s="283">
        <v>12</v>
      </c>
      <c r="J6" s="283">
        <v>12</v>
      </c>
      <c r="K6" s="283">
        <v>12</v>
      </c>
      <c r="L6" s="98"/>
    </row>
    <row r="7" spans="2:12" ht="15">
      <c r="B7" s="102" t="s">
        <v>119</v>
      </c>
      <c r="C7" s="102"/>
      <c r="D7" s="209" t="s">
        <v>4</v>
      </c>
      <c r="E7" s="209" t="s">
        <v>4</v>
      </c>
      <c r="F7" s="209" t="s">
        <v>4</v>
      </c>
      <c r="G7" s="209" t="s">
        <v>4</v>
      </c>
      <c r="H7" s="209" t="s">
        <v>4</v>
      </c>
      <c r="I7" s="209" t="s">
        <v>4</v>
      </c>
      <c r="J7" s="209" t="s">
        <v>4</v>
      </c>
      <c r="K7" s="209" t="s">
        <v>4</v>
      </c>
      <c r="L7" s="98"/>
    </row>
    <row r="8" spans="2:12" ht="12.75" customHeight="1">
      <c r="B8" s="239" t="s">
        <v>120</v>
      </c>
      <c r="C8" s="240" t="s">
        <v>121</v>
      </c>
      <c r="D8" s="100"/>
      <c r="E8" s="100"/>
      <c r="F8" s="100"/>
      <c r="G8" s="100"/>
      <c r="H8" s="157">
        <v>45384.149960333336</v>
      </c>
      <c r="I8" s="157">
        <v>46394.529684333334</v>
      </c>
      <c r="J8" s="157">
        <v>46675.807167783292</v>
      </c>
      <c r="K8" s="157">
        <v>47232.864687699963</v>
      </c>
      <c r="L8" s="98"/>
    </row>
    <row r="9" spans="2:12" ht="12.75" customHeight="1">
      <c r="B9" s="101" t="s">
        <v>122</v>
      </c>
      <c r="C9" s="101"/>
      <c r="D9" s="101" t="s">
        <v>4</v>
      </c>
      <c r="E9" s="101"/>
      <c r="F9" s="101"/>
      <c r="G9" s="101" t="s">
        <v>4</v>
      </c>
      <c r="H9" s="101"/>
      <c r="I9" s="101"/>
      <c r="J9" s="101"/>
      <c r="K9" s="101"/>
      <c r="L9" s="98"/>
    </row>
    <row r="10" spans="2:12" ht="15">
      <c r="B10" s="239" t="s">
        <v>123</v>
      </c>
      <c r="C10" s="396" t="s">
        <v>124</v>
      </c>
      <c r="D10" s="156">
        <v>72021.265006416652</v>
      </c>
      <c r="E10" s="156">
        <v>72167.818265583322</v>
      </c>
      <c r="F10" s="156">
        <v>72440.333845271656</v>
      </c>
      <c r="G10" s="156">
        <v>72143.351228938336</v>
      </c>
      <c r="H10" s="157">
        <v>4464.3313990833331</v>
      </c>
      <c r="I10" s="157">
        <v>4463.5204914166661</v>
      </c>
      <c r="J10" s="157">
        <v>4481.9647701322501</v>
      </c>
      <c r="K10" s="157">
        <v>4466.3642314655835</v>
      </c>
      <c r="L10" s="98"/>
    </row>
    <row r="11" spans="2:12" s="169" customFormat="1" ht="12.75" customHeight="1">
      <c r="B11" s="247" t="s">
        <v>125</v>
      </c>
      <c r="C11" s="241" t="s">
        <v>126</v>
      </c>
      <c r="D11" s="166">
        <v>54896.063462999999</v>
      </c>
      <c r="E11" s="166">
        <v>55142.900467666659</v>
      </c>
      <c r="F11" s="166">
        <v>55260.412862692494</v>
      </c>
      <c r="G11" s="166">
        <v>54916.616231942498</v>
      </c>
      <c r="H11" s="167">
        <v>2744.8031731666665</v>
      </c>
      <c r="I11" s="167">
        <v>2757.145023333333</v>
      </c>
      <c r="J11" s="167">
        <v>2763.0206431221245</v>
      </c>
      <c r="K11" s="167">
        <v>2745.8308116221251</v>
      </c>
      <c r="L11" s="168"/>
    </row>
    <row r="12" spans="2:12" s="169" customFormat="1" ht="12.75" customHeight="1">
      <c r="B12" s="247" t="s">
        <v>127</v>
      </c>
      <c r="C12" s="241" t="s">
        <v>128</v>
      </c>
      <c r="D12" s="166">
        <v>16945.526293416668</v>
      </c>
      <c r="E12" s="166">
        <v>16816.073152000001</v>
      </c>
      <c r="F12" s="166">
        <v>16947.095127318335</v>
      </c>
      <c r="G12" s="166">
        <v>16968.475696651665</v>
      </c>
      <c r="H12" s="167">
        <v>1719.4445294166665</v>
      </c>
      <c r="I12" s="167">
        <v>1706.2683267499999</v>
      </c>
      <c r="J12" s="167">
        <v>1718.8370530101254</v>
      </c>
      <c r="K12" s="167">
        <v>1720.3824688434586</v>
      </c>
      <c r="L12" s="168"/>
    </row>
    <row r="13" spans="2:12" ht="12.75" customHeight="1">
      <c r="B13" s="239" t="s">
        <v>129</v>
      </c>
      <c r="C13" s="240" t="s">
        <v>130</v>
      </c>
      <c r="D13" s="156">
        <v>48003.212710416672</v>
      </c>
      <c r="E13" s="156">
        <v>46821.012253166671</v>
      </c>
      <c r="F13" s="156">
        <v>46079.763488778328</v>
      </c>
      <c r="G13" s="156">
        <v>45661.543606778338</v>
      </c>
      <c r="H13" s="157">
        <v>20926.56883525</v>
      </c>
      <c r="I13" s="157">
        <v>20525.089021166666</v>
      </c>
      <c r="J13" s="157">
        <v>20317.237747965501</v>
      </c>
      <c r="K13" s="157">
        <v>20161.975118298829</v>
      </c>
      <c r="L13" s="98"/>
    </row>
    <row r="14" spans="2:12" s="169" customFormat="1" ht="24.75">
      <c r="B14" s="247" t="s">
        <v>131</v>
      </c>
      <c r="C14" s="241" t="s">
        <v>132</v>
      </c>
      <c r="D14" s="167">
        <v>0</v>
      </c>
      <c r="E14" s="167">
        <v>0</v>
      </c>
      <c r="F14" s="167">
        <v>0</v>
      </c>
      <c r="G14" s="167">
        <v>0</v>
      </c>
      <c r="H14" s="167">
        <v>0</v>
      </c>
      <c r="I14" s="167">
        <v>0</v>
      </c>
      <c r="J14" s="167">
        <v>0</v>
      </c>
      <c r="K14" s="167">
        <v>0</v>
      </c>
      <c r="L14" s="168"/>
    </row>
    <row r="15" spans="2:12" s="169" customFormat="1" ht="12.75" customHeight="1">
      <c r="B15" s="247" t="s">
        <v>133</v>
      </c>
      <c r="C15" s="241" t="s">
        <v>134</v>
      </c>
      <c r="D15" s="166">
        <v>47689.300030750012</v>
      </c>
      <c r="E15" s="166">
        <v>46506.949977250006</v>
      </c>
      <c r="F15" s="166">
        <v>46072.788551274163</v>
      </c>
      <c r="G15" s="166">
        <v>45654.568669274166</v>
      </c>
      <c r="H15" s="167">
        <v>20612.656155583336</v>
      </c>
      <c r="I15" s="167">
        <v>20211.026745250001</v>
      </c>
      <c r="J15" s="167">
        <v>20310.262810461336</v>
      </c>
      <c r="K15" s="167">
        <v>20155.000180794665</v>
      </c>
      <c r="L15" s="168"/>
    </row>
    <row r="16" spans="2:12" s="169" customFormat="1" ht="12.75" customHeight="1">
      <c r="B16" s="247" t="s">
        <v>135</v>
      </c>
      <c r="C16" s="241" t="s">
        <v>136</v>
      </c>
      <c r="D16" s="166">
        <v>313.91267966666663</v>
      </c>
      <c r="E16" s="166">
        <v>314.06227591666664</v>
      </c>
      <c r="F16" s="166">
        <v>6.9749375041666672</v>
      </c>
      <c r="G16" s="166">
        <v>6.9749375041666672</v>
      </c>
      <c r="H16" s="167">
        <v>313.91267966666663</v>
      </c>
      <c r="I16" s="167">
        <v>314.06227591666664</v>
      </c>
      <c r="J16" s="167">
        <v>6.9749375041666672</v>
      </c>
      <c r="K16" s="167">
        <v>6.9749375041666672</v>
      </c>
      <c r="L16" s="168"/>
    </row>
    <row r="17" spans="2:11" ht="12.75" customHeight="1">
      <c r="B17" s="239" t="s">
        <v>137</v>
      </c>
      <c r="C17" s="240" t="s">
        <v>138</v>
      </c>
      <c r="D17" s="160" t="s">
        <v>4</v>
      </c>
      <c r="E17" s="160" t="s">
        <v>4</v>
      </c>
      <c r="F17" s="160" t="s">
        <v>4</v>
      </c>
      <c r="G17" s="160" t="s">
        <v>4</v>
      </c>
      <c r="H17" s="157">
        <v>527.98350799999992</v>
      </c>
      <c r="I17" s="157">
        <v>567.85932474999993</v>
      </c>
      <c r="J17" s="157">
        <v>572.88142749440829</v>
      </c>
      <c r="K17" s="157">
        <v>578.33314457774179</v>
      </c>
    </row>
    <row r="18" spans="2:11">
      <c r="B18" s="239" t="s">
        <v>139</v>
      </c>
      <c r="C18" s="240" t="s">
        <v>140</v>
      </c>
      <c r="D18" s="158">
        <v>9235.2750838333322</v>
      </c>
      <c r="E18" s="158">
        <v>9859.8183914166639</v>
      </c>
      <c r="F18" s="158">
        <v>10391.491735371665</v>
      </c>
      <c r="G18" s="158">
        <v>10373.009689954999</v>
      </c>
      <c r="H18" s="157">
        <v>1401.0647038333334</v>
      </c>
      <c r="I18" s="157">
        <v>1476.6058734166666</v>
      </c>
      <c r="J18" s="157">
        <v>1493.166398054417</v>
      </c>
      <c r="K18" s="157">
        <v>1449.082198971083</v>
      </c>
    </row>
    <row r="19" spans="2:11" s="169" customFormat="1" ht="12" customHeight="1">
      <c r="B19" s="247" t="s">
        <v>141</v>
      </c>
      <c r="C19" s="241" t="s">
        <v>142</v>
      </c>
      <c r="D19" s="166">
        <v>829.32494074999988</v>
      </c>
      <c r="E19" s="166">
        <v>801.68464916666665</v>
      </c>
      <c r="F19" s="166">
        <v>778.00202130916659</v>
      </c>
      <c r="G19" s="166">
        <v>756.69411514250021</v>
      </c>
      <c r="H19" s="167">
        <v>829.32494074999988</v>
      </c>
      <c r="I19" s="167">
        <v>801.68464916666665</v>
      </c>
      <c r="J19" s="167">
        <v>778.00202130916659</v>
      </c>
      <c r="K19" s="167">
        <v>756.69411514250021</v>
      </c>
    </row>
    <row r="20" spans="2:11" s="169" customFormat="1" ht="12" customHeight="1">
      <c r="B20" s="247" t="s">
        <v>143</v>
      </c>
      <c r="C20" s="241" t="s">
        <v>144</v>
      </c>
      <c r="D20" s="167">
        <v>0</v>
      </c>
      <c r="E20" s="167">
        <v>0</v>
      </c>
      <c r="F20" s="167">
        <v>0</v>
      </c>
      <c r="G20" s="167">
        <v>0</v>
      </c>
      <c r="H20" s="170">
        <v>0</v>
      </c>
      <c r="I20" s="170">
        <v>0</v>
      </c>
      <c r="J20" s="170">
        <v>0</v>
      </c>
      <c r="K20" s="170">
        <v>0</v>
      </c>
    </row>
    <row r="21" spans="2:11" s="169" customFormat="1">
      <c r="B21" s="247" t="s">
        <v>145</v>
      </c>
      <c r="C21" s="241" t="s">
        <v>146</v>
      </c>
      <c r="D21" s="166">
        <v>8405.9501430833334</v>
      </c>
      <c r="E21" s="166">
        <v>9058.1337422499982</v>
      </c>
      <c r="F21" s="166">
        <v>9613.489714062498</v>
      </c>
      <c r="G21" s="166">
        <v>9616.3155748125009</v>
      </c>
      <c r="H21" s="167">
        <v>571.7397630833334</v>
      </c>
      <c r="I21" s="167">
        <v>674.92122425000002</v>
      </c>
      <c r="J21" s="167">
        <v>715.16437674525002</v>
      </c>
      <c r="K21" s="167">
        <v>692.38808382858326</v>
      </c>
    </row>
    <row r="22" spans="2:11">
      <c r="B22" s="239" t="s">
        <v>147</v>
      </c>
      <c r="C22" s="240" t="s">
        <v>148</v>
      </c>
      <c r="D22" s="158">
        <v>10583.407036416666</v>
      </c>
      <c r="E22" s="158">
        <v>12447.167283833332</v>
      </c>
      <c r="F22" s="158">
        <v>13212.96787126667</v>
      </c>
      <c r="G22" s="158">
        <v>13373.086058433333</v>
      </c>
      <c r="H22" s="157">
        <v>2537.2121992499997</v>
      </c>
      <c r="I22" s="157">
        <v>3419.6683786666658</v>
      </c>
      <c r="J22" s="157">
        <v>3477.1990682183332</v>
      </c>
      <c r="K22" s="157">
        <v>3422.1104371349998</v>
      </c>
    </row>
    <row r="23" spans="2:11">
      <c r="B23" s="239" t="s">
        <v>149</v>
      </c>
      <c r="C23" s="240" t="s">
        <v>150</v>
      </c>
      <c r="D23" s="158">
        <v>20673.112213166667</v>
      </c>
      <c r="E23" s="158">
        <v>20932.13046475</v>
      </c>
      <c r="F23" s="158">
        <v>20736.144783719166</v>
      </c>
      <c r="G23" s="158">
        <v>20288.943729969167</v>
      </c>
      <c r="H23" s="157">
        <v>1033.6556105833333</v>
      </c>
      <c r="I23" s="157">
        <v>1046.6065231666666</v>
      </c>
      <c r="J23" s="157">
        <v>1036.8072390776249</v>
      </c>
      <c r="K23" s="157">
        <v>1014.4471864942916</v>
      </c>
    </row>
    <row r="24" spans="2:11">
      <c r="B24" s="239" t="s">
        <v>151</v>
      </c>
      <c r="C24" s="240" t="s">
        <v>152</v>
      </c>
      <c r="D24" s="160"/>
      <c r="E24" s="160"/>
      <c r="F24" s="160"/>
      <c r="G24" s="160"/>
      <c r="H24" s="157">
        <v>30890.816255999995</v>
      </c>
      <c r="I24" s="157">
        <v>31499.34961258333</v>
      </c>
      <c r="J24" s="157">
        <v>31379.256650942534</v>
      </c>
      <c r="K24" s="157">
        <v>31092.312316942527</v>
      </c>
    </row>
    <row r="25" spans="2:11">
      <c r="B25" s="101" t="s">
        <v>153</v>
      </c>
      <c r="C25" s="101"/>
      <c r="D25" s="161"/>
      <c r="E25" s="161" t="s">
        <v>4</v>
      </c>
      <c r="F25" s="161" t="s">
        <v>4</v>
      </c>
      <c r="G25" s="161"/>
      <c r="H25" s="162"/>
      <c r="I25" s="162"/>
      <c r="J25" s="162"/>
      <c r="K25" s="162"/>
    </row>
    <row r="26" spans="2:11">
      <c r="B26" s="239" t="s">
        <v>154</v>
      </c>
      <c r="C26" s="240" t="s">
        <v>155</v>
      </c>
      <c r="D26" s="156">
        <v>21461.637338916666</v>
      </c>
      <c r="E26" s="156">
        <v>22839.716374666663</v>
      </c>
      <c r="F26" s="156">
        <v>22537.23015495417</v>
      </c>
      <c r="G26" s="156">
        <v>22784.144823787501</v>
      </c>
      <c r="H26" s="157">
        <v>1845.4913344166671</v>
      </c>
      <c r="I26" s="157">
        <v>1956.4793770000003</v>
      </c>
      <c r="J26" s="157">
        <v>1931.0481803783002</v>
      </c>
      <c r="K26" s="157">
        <v>1933.3230131282999</v>
      </c>
    </row>
    <row r="27" spans="2:11">
      <c r="B27" s="239" t="s">
        <v>156</v>
      </c>
      <c r="C27" s="240" t="s">
        <v>157</v>
      </c>
      <c r="D27" s="156">
        <v>4316.4574121666665</v>
      </c>
      <c r="E27" s="156">
        <v>4919.1844796666655</v>
      </c>
      <c r="F27" s="156">
        <v>5747.9250553541669</v>
      </c>
      <c r="G27" s="156">
        <v>5375.6280483541668</v>
      </c>
      <c r="H27" s="157">
        <v>3718.9594254166664</v>
      </c>
      <c r="I27" s="157">
        <v>4359.0728126666663</v>
      </c>
      <c r="J27" s="157">
        <v>5168.1903565191669</v>
      </c>
      <c r="K27" s="157">
        <v>4767.8465107691673</v>
      </c>
    </row>
    <row r="28" spans="2:11">
      <c r="B28" s="239" t="s">
        <v>158</v>
      </c>
      <c r="C28" s="240" t="s">
        <v>159</v>
      </c>
      <c r="D28" s="156">
        <v>2512.3604248333336</v>
      </c>
      <c r="E28" s="156">
        <v>3533.7205406666667</v>
      </c>
      <c r="F28" s="156">
        <v>3553.2513085700007</v>
      </c>
      <c r="G28" s="156">
        <v>3468.2351594866664</v>
      </c>
      <c r="H28" s="157">
        <v>2512.3604248333336</v>
      </c>
      <c r="I28" s="157">
        <v>3533.7205406666667</v>
      </c>
      <c r="J28" s="157">
        <v>3553.2513085700007</v>
      </c>
      <c r="K28" s="157">
        <v>3468.2351594866664</v>
      </c>
    </row>
    <row r="29" spans="2:11" ht="36">
      <c r="B29" s="247" t="s">
        <v>411</v>
      </c>
      <c r="C29" s="329" t="s">
        <v>859</v>
      </c>
      <c r="D29" s="160"/>
      <c r="E29" s="160"/>
      <c r="F29" s="160"/>
      <c r="G29" s="160"/>
      <c r="H29" s="157"/>
      <c r="I29" s="157"/>
      <c r="J29" s="157"/>
      <c r="K29" s="157"/>
    </row>
    <row r="30" spans="2:11">
      <c r="B30" s="247" t="s">
        <v>858</v>
      </c>
      <c r="C30" s="329" t="s">
        <v>860</v>
      </c>
      <c r="D30" s="160"/>
      <c r="E30" s="160"/>
      <c r="F30" s="160"/>
      <c r="G30" s="160"/>
      <c r="H30" s="157"/>
      <c r="I30" s="157"/>
      <c r="J30" s="157"/>
      <c r="K30" s="157"/>
    </row>
    <row r="31" spans="2:11">
      <c r="B31" s="239" t="s">
        <v>160</v>
      </c>
      <c r="C31" s="240" t="s">
        <v>161</v>
      </c>
      <c r="D31" s="156">
        <v>28290.455175916668</v>
      </c>
      <c r="E31" s="156">
        <v>31292.621395000009</v>
      </c>
      <c r="F31" s="156">
        <v>31838.406518878332</v>
      </c>
      <c r="G31" s="156">
        <v>31628.008031628338</v>
      </c>
      <c r="H31" s="157">
        <v>8076.8111846666679</v>
      </c>
      <c r="I31" s="157">
        <v>9849.2727303333359</v>
      </c>
      <c r="J31" s="157">
        <v>10652.489845467468</v>
      </c>
      <c r="K31" s="157">
        <v>10169.404683384133</v>
      </c>
    </row>
    <row r="32" spans="2:11">
      <c r="B32" s="247" t="s">
        <v>162</v>
      </c>
      <c r="C32" s="241" t="s">
        <v>163</v>
      </c>
      <c r="D32" s="157"/>
      <c r="E32" s="157"/>
      <c r="F32" s="157"/>
      <c r="G32" s="157"/>
      <c r="H32" s="157"/>
      <c r="I32" s="157"/>
      <c r="J32" s="157"/>
      <c r="K32" s="157"/>
    </row>
    <row r="33" spans="2:11">
      <c r="B33" s="247" t="s">
        <v>164</v>
      </c>
      <c r="C33" s="241" t="s">
        <v>165</v>
      </c>
      <c r="D33" s="157"/>
      <c r="E33" s="157"/>
      <c r="F33" s="157"/>
      <c r="G33" s="157"/>
      <c r="H33" s="157"/>
      <c r="I33" s="157"/>
      <c r="J33" s="157"/>
      <c r="K33" s="157"/>
    </row>
    <row r="34" spans="2:11">
      <c r="B34" s="247" t="s">
        <v>166</v>
      </c>
      <c r="C34" s="241" t="s">
        <v>167</v>
      </c>
      <c r="D34" s="158"/>
      <c r="E34" s="158"/>
      <c r="F34" s="158"/>
      <c r="G34" s="158"/>
      <c r="H34" s="159"/>
      <c r="I34" s="159"/>
      <c r="J34" s="159"/>
      <c r="K34" s="159"/>
    </row>
    <row r="35" spans="2:11">
      <c r="B35" s="101"/>
      <c r="C35" s="101"/>
      <c r="D35" s="162"/>
      <c r="E35" s="162"/>
      <c r="F35" s="162"/>
      <c r="G35" s="162"/>
      <c r="H35" s="162" t="s">
        <v>4</v>
      </c>
      <c r="I35" s="162" t="s">
        <v>4</v>
      </c>
      <c r="J35" s="162" t="s">
        <v>4</v>
      </c>
      <c r="K35" s="162" t="s">
        <v>4</v>
      </c>
    </row>
    <row r="36" spans="2:11">
      <c r="B36" s="240" t="s">
        <v>168</v>
      </c>
      <c r="C36" s="240" t="s">
        <v>169</v>
      </c>
      <c r="D36" s="160"/>
      <c r="E36" s="160"/>
      <c r="F36" s="160"/>
      <c r="G36" s="160"/>
      <c r="H36" s="159">
        <v>45384.149960333336</v>
      </c>
      <c r="I36" s="159">
        <v>46394.529684333334</v>
      </c>
      <c r="J36" s="159">
        <v>46675.807167783292</v>
      </c>
      <c r="K36" s="159">
        <v>47232.864687699963</v>
      </c>
    </row>
    <row r="37" spans="2:11">
      <c r="B37" s="240" t="s">
        <v>170</v>
      </c>
      <c r="C37" s="240" t="s">
        <v>171</v>
      </c>
      <c r="D37" s="160"/>
      <c r="E37" s="160"/>
      <c r="F37" s="160"/>
      <c r="G37" s="160"/>
      <c r="H37" s="159">
        <v>22814.005071333337</v>
      </c>
      <c r="I37" s="159">
        <v>21650.076882249999</v>
      </c>
      <c r="J37" s="159">
        <v>20726.766805475065</v>
      </c>
      <c r="K37" s="159">
        <v>20922.9076335584</v>
      </c>
    </row>
    <row r="38" spans="2:11" ht="13.5" thickBot="1">
      <c r="B38" s="242" t="s">
        <v>172</v>
      </c>
      <c r="C38" s="242" t="s">
        <v>173</v>
      </c>
      <c r="D38" s="163"/>
      <c r="E38" s="163"/>
      <c r="F38" s="163"/>
      <c r="G38" s="163"/>
      <c r="H38" s="164">
        <v>2.0240016295286494</v>
      </c>
      <c r="I38" s="164">
        <v>2.1737926424718363</v>
      </c>
      <c r="J38" s="164">
        <v>2.2678485573179152</v>
      </c>
      <c r="K38" s="164">
        <v>2.2720968501524639</v>
      </c>
    </row>
  </sheetData>
  <mergeCells count="4">
    <mergeCell ref="D2:H2"/>
    <mergeCell ref="B3:C4"/>
    <mergeCell ref="D3:G4"/>
    <mergeCell ref="H3:K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DE7F8-6B69-4557-8B3C-BF773E818245}">
  <sheetPr codeName="Ark64"/>
  <dimension ref="B1:D10"/>
  <sheetViews>
    <sheetView showGridLines="0" workbookViewId="0">
      <selection activeCell="I17" sqref="I17"/>
    </sheetView>
  </sheetViews>
  <sheetFormatPr defaultColWidth="6.85546875" defaultRowHeight="12.75"/>
  <cols>
    <col min="1" max="2" width="3.7109375" customWidth="1"/>
    <col min="3" max="3" width="57.140625" bestFit="1" customWidth="1"/>
    <col min="4" max="4" width="89.5703125" bestFit="1" customWidth="1"/>
    <col min="6" max="6" width="16.85546875" customWidth="1"/>
  </cols>
  <sheetData>
    <row r="1" spans="2:4" ht="21" customHeight="1"/>
    <row r="2" spans="2:4" ht="48" customHeight="1">
      <c r="B2" s="117" t="s">
        <v>659</v>
      </c>
      <c r="C2" s="117"/>
      <c r="D2" s="117"/>
    </row>
    <row r="3" spans="2:4" ht="30" customHeight="1">
      <c r="B3" s="14"/>
      <c r="C3" s="14"/>
      <c r="D3" s="14"/>
    </row>
    <row r="4" spans="2:4" ht="24">
      <c r="B4" s="243" t="s">
        <v>660</v>
      </c>
      <c r="C4" s="243" t="s">
        <v>667</v>
      </c>
      <c r="D4" s="417"/>
    </row>
    <row r="5" spans="2:4">
      <c r="B5" s="244" t="s">
        <v>661</v>
      </c>
      <c r="C5" s="244" t="s">
        <v>668</v>
      </c>
      <c r="D5" s="418" t="s">
        <v>885</v>
      </c>
    </row>
    <row r="6" spans="2:4">
      <c r="B6" s="244" t="s">
        <v>662</v>
      </c>
      <c r="C6" s="244" t="s">
        <v>669</v>
      </c>
      <c r="D6" s="418" t="s">
        <v>879</v>
      </c>
    </row>
    <row r="7" spans="2:4" ht="24">
      <c r="B7" s="244" t="s">
        <v>663</v>
      </c>
      <c r="C7" s="244" t="s">
        <v>670</v>
      </c>
      <c r="D7" s="418" t="s">
        <v>885</v>
      </c>
    </row>
    <row r="8" spans="2:4">
      <c r="B8" s="244" t="s">
        <v>664</v>
      </c>
      <c r="C8" s="244" t="s">
        <v>174</v>
      </c>
      <c r="D8" s="245" t="s">
        <v>880</v>
      </c>
    </row>
    <row r="9" spans="2:4">
      <c r="B9" s="244" t="s">
        <v>665</v>
      </c>
      <c r="C9" s="244" t="s">
        <v>175</v>
      </c>
      <c r="D9" s="245" t="s">
        <v>881</v>
      </c>
    </row>
    <row r="10" spans="2:4" ht="36.75" thickBot="1">
      <c r="B10" s="246" t="s">
        <v>666</v>
      </c>
      <c r="C10" s="246" t="s">
        <v>176</v>
      </c>
      <c r="D10" s="419" t="s">
        <v>177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9E58-ED8A-4614-95D0-FDDA3997D63A}">
  <sheetPr codeName="Ark65"/>
  <dimension ref="B1:I45"/>
  <sheetViews>
    <sheetView showGridLines="0" zoomScaleNormal="100" workbookViewId="0">
      <selection activeCell="K23" sqref="K23"/>
    </sheetView>
  </sheetViews>
  <sheetFormatPr defaultColWidth="12.28515625" defaultRowHeight="12.75"/>
  <cols>
    <col min="1" max="1" width="3.7109375" customWidth="1"/>
    <col min="2" max="2" width="10.85546875" customWidth="1"/>
    <col min="3" max="3" width="65.140625" customWidth="1"/>
    <col min="4" max="8" width="16.85546875" customWidth="1"/>
  </cols>
  <sheetData>
    <row r="1" spans="2:9" ht="21" customHeight="1"/>
    <row r="2" spans="2:9" ht="48" customHeight="1">
      <c r="B2" s="116" t="s">
        <v>671</v>
      </c>
      <c r="C2" s="115"/>
      <c r="D2" s="465"/>
      <c r="E2" s="465"/>
      <c r="F2" s="465"/>
      <c r="G2" s="465"/>
      <c r="H2" s="465"/>
      <c r="I2" s="98"/>
    </row>
    <row r="3" spans="2:9" ht="15">
      <c r="B3" s="466" t="s">
        <v>356</v>
      </c>
      <c r="C3" s="467"/>
      <c r="D3" s="469" t="s">
        <v>672</v>
      </c>
      <c r="E3" s="470"/>
      <c r="F3" s="470"/>
      <c r="G3" s="470"/>
      <c r="H3" s="469" t="s">
        <v>673</v>
      </c>
      <c r="I3" s="98"/>
    </row>
    <row r="4" spans="2:9" ht="15">
      <c r="B4" s="468"/>
      <c r="C4" s="468"/>
      <c r="D4" s="454"/>
      <c r="E4" s="471"/>
      <c r="F4" s="471"/>
      <c r="G4" s="471"/>
      <c r="H4" s="456"/>
      <c r="I4" s="98"/>
    </row>
    <row r="5" spans="2:9" ht="15">
      <c r="B5" s="99" t="s">
        <v>894</v>
      </c>
      <c r="C5" s="99"/>
      <c r="D5" s="209" t="s">
        <v>674</v>
      </c>
      <c r="E5" s="209" t="s">
        <v>675</v>
      </c>
      <c r="F5" s="209" t="s">
        <v>676</v>
      </c>
      <c r="G5" s="209" t="s">
        <v>677</v>
      </c>
      <c r="H5" s="454"/>
      <c r="I5" s="98" t="s">
        <v>4</v>
      </c>
    </row>
    <row r="6" spans="2:9" ht="15">
      <c r="B6" s="102" t="s">
        <v>678</v>
      </c>
      <c r="C6" s="102"/>
      <c r="D6" s="209" t="s">
        <v>4</v>
      </c>
      <c r="E6" s="209" t="s">
        <v>4</v>
      </c>
      <c r="F6" s="209" t="s">
        <v>4</v>
      </c>
      <c r="G6" s="209" t="s">
        <v>4</v>
      </c>
      <c r="H6" s="209" t="s">
        <v>4</v>
      </c>
      <c r="I6" s="98"/>
    </row>
    <row r="7" spans="2:9" ht="12.75" customHeight="1">
      <c r="B7" s="328">
        <v>1</v>
      </c>
      <c r="C7" s="329" t="s">
        <v>680</v>
      </c>
      <c r="D7" s="346">
        <v>13864.87835866</v>
      </c>
      <c r="E7" s="346">
        <v>0</v>
      </c>
      <c r="F7" s="346">
        <v>0</v>
      </c>
      <c r="G7" s="346">
        <v>23421.996332660001</v>
      </c>
      <c r="H7" s="346">
        <v>23421.996332660001</v>
      </c>
      <c r="I7" s="98"/>
    </row>
    <row r="8" spans="2:9" s="169" customFormat="1" ht="12.75" customHeight="1">
      <c r="B8" s="328">
        <v>2</v>
      </c>
      <c r="C8" s="332" t="s">
        <v>681</v>
      </c>
      <c r="D8" s="330">
        <v>13864.87835866</v>
      </c>
      <c r="E8" s="411">
        <v>0</v>
      </c>
      <c r="F8" s="330">
        <v>0</v>
      </c>
      <c r="G8" s="330">
        <v>13864.87835866</v>
      </c>
      <c r="H8" s="167">
        <v>13864.87835866</v>
      </c>
      <c r="I8" s="168"/>
    </row>
    <row r="9" spans="2:9" s="169" customFormat="1" ht="12.75" customHeight="1">
      <c r="B9" s="328">
        <v>3</v>
      </c>
      <c r="C9" s="332" t="s">
        <v>682</v>
      </c>
      <c r="D9" s="333"/>
      <c r="E9" s="411">
        <v>0</v>
      </c>
      <c r="F9" s="330">
        <v>0</v>
      </c>
      <c r="G9" s="330">
        <v>9557.1179740000007</v>
      </c>
      <c r="H9" s="167">
        <v>9557.1179740000007</v>
      </c>
      <c r="I9" s="168"/>
    </row>
    <row r="10" spans="2:9" ht="12.75" customHeight="1">
      <c r="B10" s="328">
        <v>4</v>
      </c>
      <c r="C10" s="329" t="s">
        <v>683</v>
      </c>
      <c r="D10" s="335"/>
      <c r="E10" s="346">
        <v>72544.821611000007</v>
      </c>
      <c r="F10" s="346">
        <v>0</v>
      </c>
      <c r="G10" s="346">
        <v>0</v>
      </c>
      <c r="H10" s="346">
        <v>68170.202671499996</v>
      </c>
      <c r="I10" s="98"/>
    </row>
    <row r="11" spans="2:9" s="169" customFormat="1" ht="12.75" customHeight="1">
      <c r="B11" s="328">
        <v>5</v>
      </c>
      <c r="C11" s="332" t="s">
        <v>684</v>
      </c>
      <c r="D11" s="334"/>
      <c r="E11" s="167">
        <v>57597.264432000004</v>
      </c>
      <c r="F11" s="167">
        <v>0</v>
      </c>
      <c r="G11" s="167">
        <v>0</v>
      </c>
      <c r="H11" s="167">
        <v>54717.401210399992</v>
      </c>
      <c r="I11" s="168"/>
    </row>
    <row r="12" spans="2:9" s="169" customFormat="1" ht="12.75" customHeight="1">
      <c r="B12" s="328">
        <v>6</v>
      </c>
      <c r="C12" s="332" t="s">
        <v>685</v>
      </c>
      <c r="D12" s="333"/>
      <c r="E12" s="330">
        <v>14947.557178999999</v>
      </c>
      <c r="F12" s="167">
        <v>0</v>
      </c>
      <c r="G12" s="167">
        <v>0</v>
      </c>
      <c r="H12" s="167">
        <v>13452.8014611</v>
      </c>
      <c r="I12" s="168"/>
    </row>
    <row r="13" spans="2:9" s="169" customFormat="1" ht="12.75" customHeight="1">
      <c r="B13" s="328">
        <v>7</v>
      </c>
      <c r="C13" s="329" t="s">
        <v>686</v>
      </c>
      <c r="D13" s="333"/>
      <c r="E13" s="346">
        <v>58136.111692999999</v>
      </c>
      <c r="F13" s="346">
        <v>1.002694</v>
      </c>
      <c r="G13" s="346">
        <v>4.9033980000000001</v>
      </c>
      <c r="H13" s="346">
        <v>20832.669664500001</v>
      </c>
      <c r="I13" s="168"/>
    </row>
    <row r="14" spans="2:9" ht="12.75" customHeight="1">
      <c r="B14" s="328">
        <v>8</v>
      </c>
      <c r="C14" s="332" t="s">
        <v>687</v>
      </c>
      <c r="D14" s="336"/>
      <c r="E14" s="330">
        <v>47601.465874000001</v>
      </c>
      <c r="F14" s="167">
        <v>1.002694</v>
      </c>
      <c r="G14" s="167">
        <v>0</v>
      </c>
      <c r="H14" s="167">
        <v>19920.2218865</v>
      </c>
    </row>
    <row r="15" spans="2:9" ht="12.75" customHeight="1">
      <c r="B15" s="328">
        <v>9</v>
      </c>
      <c r="C15" s="332" t="s">
        <v>688</v>
      </c>
      <c r="D15" s="336"/>
      <c r="E15" s="330">
        <v>10534.645818999999</v>
      </c>
      <c r="F15" s="167">
        <v>0</v>
      </c>
      <c r="G15" s="330">
        <v>4.9033980000000001</v>
      </c>
      <c r="H15" s="167">
        <v>912.44777799999997</v>
      </c>
    </row>
    <row r="16" spans="2:9" s="169" customFormat="1" ht="12.75" customHeight="1">
      <c r="B16" s="328">
        <v>10</v>
      </c>
      <c r="C16" s="329" t="s">
        <v>689</v>
      </c>
      <c r="D16" s="333"/>
      <c r="E16" s="330">
        <v>0</v>
      </c>
      <c r="F16" s="167">
        <v>0</v>
      </c>
      <c r="G16" s="167">
        <v>0</v>
      </c>
      <c r="H16" s="167">
        <v>0</v>
      </c>
    </row>
    <row r="17" spans="2:8" s="169" customFormat="1" ht="12.75" customHeight="1">
      <c r="B17" s="328">
        <v>11</v>
      </c>
      <c r="C17" s="329" t="s">
        <v>690</v>
      </c>
      <c r="D17" s="346">
        <v>0</v>
      </c>
      <c r="E17" s="346">
        <v>2932.7027763400001</v>
      </c>
      <c r="F17" s="346">
        <v>0</v>
      </c>
      <c r="G17" s="346">
        <v>0</v>
      </c>
      <c r="H17" s="346">
        <v>0</v>
      </c>
    </row>
    <row r="18" spans="2:8" s="169" customFormat="1" ht="12.75" customHeight="1">
      <c r="B18" s="328">
        <v>12</v>
      </c>
      <c r="C18" s="332" t="s">
        <v>691</v>
      </c>
      <c r="D18" s="330">
        <v>0</v>
      </c>
      <c r="E18" s="333"/>
      <c r="F18" s="333"/>
      <c r="G18" s="333"/>
      <c r="H18" s="334"/>
    </row>
    <row r="19" spans="2:8" ht="12.75" customHeight="1">
      <c r="B19" s="328">
        <v>13</v>
      </c>
      <c r="C19" s="332" t="s">
        <v>692</v>
      </c>
      <c r="D19" s="336"/>
      <c r="E19" s="330">
        <v>2932.7027763400001</v>
      </c>
      <c r="F19" s="331">
        <v>0</v>
      </c>
      <c r="G19" s="331">
        <v>0</v>
      </c>
      <c r="H19" s="157">
        <v>0</v>
      </c>
    </row>
    <row r="20" spans="2:8" ht="12.75" customHeight="1">
      <c r="B20" s="337">
        <v>14</v>
      </c>
      <c r="C20" s="338" t="s">
        <v>693</v>
      </c>
      <c r="D20" s="344"/>
      <c r="E20" s="344"/>
      <c r="F20" s="344"/>
      <c r="G20" s="344"/>
      <c r="H20" s="339">
        <v>112424.86866866</v>
      </c>
    </row>
    <row r="21" spans="2:8">
      <c r="B21" s="247"/>
      <c r="C21" s="240"/>
      <c r="D21" s="331"/>
      <c r="E21" s="331"/>
      <c r="F21" s="331"/>
      <c r="G21" s="331"/>
      <c r="H21" s="157"/>
    </row>
    <row r="22" spans="2:8">
      <c r="B22" s="101" t="s">
        <v>679</v>
      </c>
      <c r="C22" s="101"/>
      <c r="D22" s="161" t="s">
        <v>4</v>
      </c>
      <c r="E22" s="161" t="s">
        <v>4</v>
      </c>
      <c r="F22" s="161" t="s">
        <v>4</v>
      </c>
      <c r="G22" s="161" t="s">
        <v>4</v>
      </c>
      <c r="H22" s="162" t="s">
        <v>4</v>
      </c>
    </row>
    <row r="23" spans="2:8">
      <c r="B23" s="328">
        <v>15</v>
      </c>
      <c r="C23" s="329" t="s">
        <v>121</v>
      </c>
      <c r="D23" s="335"/>
      <c r="E23" s="335"/>
      <c r="F23" s="335"/>
      <c r="G23" s="335"/>
      <c r="H23" s="159">
        <v>1699.1725020599999</v>
      </c>
    </row>
    <row r="24" spans="2:8">
      <c r="B24" s="328" t="s">
        <v>333</v>
      </c>
      <c r="C24" s="329" t="s">
        <v>694</v>
      </c>
      <c r="D24" s="335"/>
      <c r="E24" s="156">
        <v>0</v>
      </c>
      <c r="F24" s="156">
        <v>0</v>
      </c>
      <c r="G24" s="156">
        <v>0</v>
      </c>
      <c r="H24" s="157">
        <v>0</v>
      </c>
    </row>
    <row r="25" spans="2:8">
      <c r="B25" s="328">
        <v>16</v>
      </c>
      <c r="C25" s="329" t="s">
        <v>695</v>
      </c>
      <c r="D25" s="335"/>
      <c r="E25" s="158">
        <v>0</v>
      </c>
      <c r="F25" s="158">
        <v>0</v>
      </c>
      <c r="G25" s="158">
        <v>0</v>
      </c>
      <c r="H25" s="159">
        <v>0</v>
      </c>
    </row>
    <row r="26" spans="2:8">
      <c r="B26" s="328">
        <v>17</v>
      </c>
      <c r="C26" s="329" t="s">
        <v>696</v>
      </c>
      <c r="D26" s="335"/>
      <c r="E26" s="158">
        <v>25192.144873000001</v>
      </c>
      <c r="F26" s="158">
        <v>3943.7647440000001</v>
      </c>
      <c r="G26" s="158">
        <v>88400.468831999999</v>
      </c>
      <c r="H26" s="159">
        <v>83282.384761600013</v>
      </c>
    </row>
    <row r="27" spans="2:8" ht="24">
      <c r="B27" s="328">
        <v>18</v>
      </c>
      <c r="C27" s="332" t="s">
        <v>697</v>
      </c>
      <c r="D27" s="343"/>
      <c r="E27" s="158">
        <v>0</v>
      </c>
      <c r="F27" s="159">
        <v>0</v>
      </c>
      <c r="G27" s="159">
        <v>0</v>
      </c>
      <c r="H27" s="159">
        <v>0</v>
      </c>
    </row>
    <row r="28" spans="2:8" ht="24">
      <c r="B28" s="328">
        <v>19</v>
      </c>
      <c r="C28" s="332" t="s">
        <v>698</v>
      </c>
      <c r="D28" s="343"/>
      <c r="E28" s="158">
        <v>16123.689635999999</v>
      </c>
      <c r="F28" s="159">
        <v>26.293621999999999</v>
      </c>
      <c r="G28" s="159">
        <v>1921.315306</v>
      </c>
      <c r="H28" s="159">
        <v>2805.8984122500001</v>
      </c>
    </row>
    <row r="29" spans="2:8" ht="24">
      <c r="B29" s="328">
        <v>20</v>
      </c>
      <c r="C29" s="332" t="s">
        <v>699</v>
      </c>
      <c r="D29" s="343"/>
      <c r="E29" s="158">
        <v>8791.916287</v>
      </c>
      <c r="F29" s="159">
        <v>2626.5006880000001</v>
      </c>
      <c r="G29" s="159">
        <v>61565.417951000003</v>
      </c>
      <c r="H29" s="159">
        <v>58039.813745849999</v>
      </c>
    </row>
    <row r="30" spans="2:8" ht="24">
      <c r="B30" s="328">
        <v>21</v>
      </c>
      <c r="C30" s="342" t="s">
        <v>700</v>
      </c>
      <c r="D30" s="343"/>
      <c r="E30" s="158">
        <v>0</v>
      </c>
      <c r="F30" s="159">
        <v>0</v>
      </c>
      <c r="G30" s="159">
        <v>0</v>
      </c>
      <c r="H30" s="159">
        <v>0</v>
      </c>
    </row>
    <row r="31" spans="2:8">
      <c r="B31" s="328">
        <v>22</v>
      </c>
      <c r="C31" s="332" t="s">
        <v>701</v>
      </c>
      <c r="D31" s="343"/>
      <c r="E31" s="158">
        <v>19.004477000000001</v>
      </c>
      <c r="F31" s="159">
        <v>8.6679359999999992</v>
      </c>
      <c r="G31" s="159">
        <v>2621.4087610000001</v>
      </c>
      <c r="H31" s="159">
        <v>1717.7519011500001</v>
      </c>
    </row>
    <row r="32" spans="2:8" ht="24">
      <c r="B32" s="328">
        <v>23</v>
      </c>
      <c r="C32" s="342" t="s">
        <v>700</v>
      </c>
      <c r="D32" s="343"/>
      <c r="E32" s="158">
        <v>19.004477000000001</v>
      </c>
      <c r="F32" s="159">
        <v>8.6679359999999992</v>
      </c>
      <c r="G32" s="159">
        <v>2621.4087610000001</v>
      </c>
      <c r="H32" s="159">
        <v>1717.7519011500001</v>
      </c>
    </row>
    <row r="33" spans="2:8" ht="24" customHeight="1">
      <c r="B33" s="328">
        <v>24</v>
      </c>
      <c r="C33" s="332" t="s">
        <v>702</v>
      </c>
      <c r="D33" s="343"/>
      <c r="E33" s="158">
        <v>257.53447299999999</v>
      </c>
      <c r="F33" s="159">
        <v>1282.302498</v>
      </c>
      <c r="G33" s="159">
        <v>22292.326814</v>
      </c>
      <c r="H33" s="159">
        <v>20718.920702349998</v>
      </c>
    </row>
    <row r="34" spans="2:8">
      <c r="B34" s="328">
        <v>25</v>
      </c>
      <c r="C34" s="329" t="s">
        <v>703</v>
      </c>
      <c r="D34" s="343"/>
      <c r="E34" s="158">
        <v>0</v>
      </c>
      <c r="F34" s="159">
        <v>0</v>
      </c>
      <c r="G34" s="159">
        <v>0</v>
      </c>
      <c r="H34" s="159">
        <v>0</v>
      </c>
    </row>
    <row r="35" spans="2:8">
      <c r="B35" s="328">
        <v>26</v>
      </c>
      <c r="C35" s="329" t="s">
        <v>704</v>
      </c>
      <c r="D35" s="157"/>
      <c r="E35" s="159">
        <v>786.778775</v>
      </c>
      <c r="F35" s="159">
        <v>0</v>
      </c>
      <c r="G35" s="159">
        <v>3006.461472</v>
      </c>
      <c r="H35" s="159">
        <v>2782.3817915999998</v>
      </c>
    </row>
    <row r="36" spans="2:8">
      <c r="B36" s="328">
        <v>27</v>
      </c>
      <c r="C36" s="332" t="s">
        <v>705</v>
      </c>
      <c r="D36" s="343"/>
      <c r="E36" s="413"/>
      <c r="F36" s="413"/>
      <c r="G36" s="159"/>
      <c r="H36" s="159"/>
    </row>
    <row r="37" spans="2:8" ht="24">
      <c r="B37" s="328">
        <v>28</v>
      </c>
      <c r="C37" s="332" t="s">
        <v>706</v>
      </c>
      <c r="D37" s="343"/>
      <c r="E37" s="158">
        <v>0</v>
      </c>
      <c r="F37" s="159">
        <v>0</v>
      </c>
      <c r="G37" s="159">
        <v>0</v>
      </c>
      <c r="H37" s="159">
        <v>0</v>
      </c>
    </row>
    <row r="38" spans="2:8">
      <c r="B38" s="328">
        <v>29</v>
      </c>
      <c r="C38" s="332" t="s">
        <v>707</v>
      </c>
      <c r="D38" s="336"/>
      <c r="E38" s="158">
        <v>-277.282757</v>
      </c>
      <c r="F38" s="158">
        <v>0</v>
      </c>
      <c r="G38" s="158">
        <v>0</v>
      </c>
      <c r="H38" s="159">
        <v>-277.282757</v>
      </c>
    </row>
    <row r="39" spans="2:8">
      <c r="B39" s="328">
        <v>30</v>
      </c>
      <c r="C39" s="332" t="s">
        <v>708</v>
      </c>
      <c r="D39" s="336"/>
      <c r="E39" s="158">
        <v>1064.0615319999999</v>
      </c>
      <c r="F39" s="158">
        <v>0</v>
      </c>
      <c r="G39" s="158">
        <v>0</v>
      </c>
      <c r="H39" s="159">
        <v>53.203076600000003</v>
      </c>
    </row>
    <row r="40" spans="2:8">
      <c r="B40" s="328">
        <v>31</v>
      </c>
      <c r="C40" s="332" t="s">
        <v>709</v>
      </c>
      <c r="D40" s="336"/>
      <c r="E40" s="158">
        <v>0</v>
      </c>
      <c r="F40" s="158">
        <v>0</v>
      </c>
      <c r="G40" s="158">
        <v>3006.461472</v>
      </c>
      <c r="H40" s="159">
        <v>3006.461472</v>
      </c>
    </row>
    <row r="41" spans="2:8">
      <c r="B41" s="328">
        <v>32</v>
      </c>
      <c r="C41" s="329" t="s">
        <v>710</v>
      </c>
      <c r="D41" s="336"/>
      <c r="E41" s="158">
        <v>0</v>
      </c>
      <c r="F41" s="158">
        <v>0</v>
      </c>
      <c r="G41" s="158">
        <v>13358.609917</v>
      </c>
      <c r="H41" s="159">
        <v>933.21039930000006</v>
      </c>
    </row>
    <row r="42" spans="2:8">
      <c r="B42" s="337">
        <v>33</v>
      </c>
      <c r="C42" s="338" t="s">
        <v>711</v>
      </c>
      <c r="D42" s="344"/>
      <c r="E42" s="344"/>
      <c r="F42" s="344"/>
      <c r="G42" s="344"/>
      <c r="H42" s="339">
        <v>88697.149454560014</v>
      </c>
    </row>
    <row r="43" spans="2:8" ht="13.5" thickBot="1">
      <c r="B43" s="340">
        <v>34</v>
      </c>
      <c r="C43" s="341" t="s">
        <v>712</v>
      </c>
      <c r="D43" s="345"/>
      <c r="E43" s="345"/>
      <c r="F43" s="345"/>
      <c r="G43" s="345"/>
      <c r="H43" s="412">
        <v>1.2675138869739642</v>
      </c>
    </row>
    <row r="44" spans="2:8">
      <c r="B44" s="239"/>
      <c r="C44" s="240"/>
      <c r="D44" s="158"/>
      <c r="E44" s="158"/>
      <c r="F44" s="158"/>
      <c r="G44" s="158"/>
      <c r="H44" s="159"/>
    </row>
    <row r="45" spans="2:8">
      <c r="B45" s="239"/>
      <c r="C45" s="240"/>
      <c r="D45" s="158"/>
      <c r="E45" s="158"/>
      <c r="F45" s="158"/>
      <c r="G45" s="158"/>
      <c r="H45" s="159"/>
    </row>
  </sheetData>
  <mergeCells count="4">
    <mergeCell ref="D2:H2"/>
    <mergeCell ref="B3:C4"/>
    <mergeCell ref="D3:G4"/>
    <mergeCell ref="H3:H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1E0FC-4504-49AB-8A6A-AC74678E438E}">
  <sheetPr codeName="Ark11"/>
  <dimension ref="B1:S28"/>
  <sheetViews>
    <sheetView showGridLines="0" zoomScaleNormal="100" workbookViewId="0">
      <selection activeCell="D32" sqref="D32"/>
    </sheetView>
  </sheetViews>
  <sheetFormatPr defaultColWidth="9.140625" defaultRowHeight="12.75"/>
  <cols>
    <col min="1" max="1" width="3.7109375" style="20" customWidth="1"/>
    <col min="2" max="2" width="9.140625" style="20"/>
    <col min="3" max="3" width="26" style="20" bestFit="1" customWidth="1"/>
    <col min="4" max="4" width="10.28515625" style="20" bestFit="1" customWidth="1"/>
    <col min="5" max="6" width="13.7109375" style="20" customWidth="1"/>
    <col min="7" max="7" width="9.28515625" style="20" bestFit="1" customWidth="1"/>
    <col min="8" max="9" width="13.7109375" style="20" customWidth="1"/>
    <col min="10" max="10" width="12.7109375" style="20" customWidth="1"/>
    <col min="11" max="12" width="13.7109375" style="20" customWidth="1"/>
    <col min="13" max="13" width="10.28515625" style="20" customWidth="1"/>
    <col min="14" max="15" width="13.7109375" style="20" customWidth="1"/>
    <col min="16" max="16" width="13.28515625" style="20" customWidth="1"/>
    <col min="17" max="18" width="13.140625" style="20" customWidth="1"/>
    <col min="19" max="16384" width="9.140625" style="20"/>
  </cols>
  <sheetData>
    <row r="1" spans="2:19" ht="21" customHeight="1"/>
    <row r="2" spans="2:19" ht="48" customHeight="1">
      <c r="B2" s="452" t="s">
        <v>873</v>
      </c>
      <c r="C2" s="452"/>
      <c r="D2" s="452"/>
      <c r="E2" s="452"/>
      <c r="F2" s="452"/>
      <c r="G2" s="452"/>
      <c r="H2" s="452"/>
      <c r="I2" s="452"/>
      <c r="J2" s="452"/>
    </row>
    <row r="3" spans="2:19" s="133" customFormat="1" ht="57.75" customHeight="1">
      <c r="B3" s="250"/>
      <c r="C3" s="250"/>
      <c r="D3" s="472" t="s">
        <v>372</v>
      </c>
      <c r="E3" s="473"/>
      <c r="F3" s="473"/>
      <c r="G3" s="473"/>
      <c r="H3" s="473"/>
      <c r="I3" s="474"/>
      <c r="J3" s="472" t="s">
        <v>358</v>
      </c>
      <c r="K3" s="473"/>
      <c r="L3" s="473"/>
      <c r="M3" s="473"/>
      <c r="N3" s="473"/>
      <c r="O3" s="474"/>
      <c r="P3" s="475" t="s">
        <v>375</v>
      </c>
      <c r="Q3" s="472" t="s">
        <v>376</v>
      </c>
      <c r="R3" s="473"/>
      <c r="S3" s="289"/>
    </row>
    <row r="4" spans="2:19" s="133" customFormat="1" ht="59.25" customHeight="1">
      <c r="B4" s="250"/>
      <c r="C4" s="251"/>
      <c r="D4" s="478" t="s">
        <v>373</v>
      </c>
      <c r="E4" s="482"/>
      <c r="F4" s="483"/>
      <c r="G4" s="478" t="s">
        <v>374</v>
      </c>
      <c r="H4" s="480"/>
      <c r="I4" s="481"/>
      <c r="J4" s="478" t="s">
        <v>377</v>
      </c>
      <c r="K4" s="480"/>
      <c r="L4" s="481"/>
      <c r="M4" s="478" t="s">
        <v>378</v>
      </c>
      <c r="N4" s="482"/>
      <c r="O4" s="483"/>
      <c r="P4" s="475"/>
      <c r="Q4" s="477" t="s">
        <v>41</v>
      </c>
      <c r="R4" s="478" t="s">
        <v>42</v>
      </c>
      <c r="S4" s="289"/>
    </row>
    <row r="5" spans="2:19" s="133" customFormat="1" ht="27" customHeight="1">
      <c r="B5" s="484" t="s">
        <v>887</v>
      </c>
      <c r="C5" s="485"/>
      <c r="D5" s="292"/>
      <c r="E5" s="252" t="s">
        <v>379</v>
      </c>
      <c r="F5" s="290" t="s">
        <v>380</v>
      </c>
      <c r="G5" s="252"/>
      <c r="H5" s="290" t="s">
        <v>380</v>
      </c>
      <c r="I5" s="290" t="s">
        <v>381</v>
      </c>
      <c r="J5" s="252"/>
      <c r="K5" s="290" t="s">
        <v>379</v>
      </c>
      <c r="L5" s="290" t="s">
        <v>380</v>
      </c>
      <c r="M5" s="292"/>
      <c r="N5" s="291" t="s">
        <v>380</v>
      </c>
      <c r="O5" s="292" t="s">
        <v>381</v>
      </c>
      <c r="P5" s="476"/>
      <c r="Q5" s="476"/>
      <c r="R5" s="479"/>
    </row>
    <row r="6" spans="2:19" s="133" customFormat="1" ht="36">
      <c r="B6" s="296" t="s">
        <v>536</v>
      </c>
      <c r="C6" s="295" t="s">
        <v>544</v>
      </c>
      <c r="D6" s="298">
        <v>15511059138.054998</v>
      </c>
      <c r="E6" s="298">
        <v>15511059138.054998</v>
      </c>
      <c r="F6" s="299"/>
      <c r="G6" s="299"/>
      <c r="H6" s="298"/>
      <c r="I6" s="299"/>
      <c r="J6" s="298"/>
      <c r="K6" s="299"/>
      <c r="L6" s="299"/>
      <c r="M6" s="298"/>
      <c r="N6" s="299"/>
      <c r="O6" s="299"/>
      <c r="P6" s="299"/>
      <c r="Q6" s="298"/>
      <c r="R6" s="299"/>
    </row>
    <row r="7" spans="2:19" s="133" customFormat="1">
      <c r="B7" s="293" t="s">
        <v>537</v>
      </c>
      <c r="C7" s="211" t="s">
        <v>45</v>
      </c>
      <c r="D7" s="218">
        <v>93357707948.184097</v>
      </c>
      <c r="E7" s="218">
        <v>89920099182.891891</v>
      </c>
      <c r="F7" s="219">
        <v>3437608765.292201</v>
      </c>
      <c r="G7" s="219">
        <v>1356407945.2088528</v>
      </c>
      <c r="H7" s="218">
        <v>60496290.265000008</v>
      </c>
      <c r="I7" s="219">
        <v>1106751759.9940002</v>
      </c>
      <c r="J7" s="218">
        <v>1144161259.033</v>
      </c>
      <c r="K7" s="219">
        <v>495445695.19089973</v>
      </c>
      <c r="L7" s="219">
        <v>648715563.84210038</v>
      </c>
      <c r="M7" s="218">
        <v>631392249.19109988</v>
      </c>
      <c r="N7" s="219">
        <v>14260434.5085</v>
      </c>
      <c r="O7" s="219">
        <v>617000894.91659987</v>
      </c>
      <c r="P7" s="219">
        <v>0</v>
      </c>
      <c r="Q7" s="218">
        <v>25451230435.905205</v>
      </c>
      <c r="R7" s="219">
        <v>538130821.05369997</v>
      </c>
    </row>
    <row r="8" spans="2:19">
      <c r="B8" s="294" t="s">
        <v>538</v>
      </c>
      <c r="C8" s="213" t="s">
        <v>365</v>
      </c>
      <c r="D8" s="220">
        <v>0</v>
      </c>
      <c r="E8" s="220">
        <v>0</v>
      </c>
      <c r="F8" s="221">
        <v>0</v>
      </c>
      <c r="G8" s="221">
        <v>0</v>
      </c>
      <c r="H8" s="220">
        <v>0</v>
      </c>
      <c r="I8" s="221">
        <v>0</v>
      </c>
      <c r="J8" s="220">
        <v>0</v>
      </c>
      <c r="K8" s="221">
        <v>0</v>
      </c>
      <c r="L8" s="221">
        <v>0</v>
      </c>
      <c r="M8" s="220">
        <v>0</v>
      </c>
      <c r="N8" s="221">
        <v>0</v>
      </c>
      <c r="O8" s="221">
        <v>0</v>
      </c>
      <c r="P8" s="221">
        <v>0</v>
      </c>
      <c r="Q8" s="220">
        <v>0</v>
      </c>
      <c r="R8" s="221">
        <v>0</v>
      </c>
    </row>
    <row r="9" spans="2:19">
      <c r="B9" s="294" t="s">
        <v>539</v>
      </c>
      <c r="C9" s="213" t="s">
        <v>366</v>
      </c>
      <c r="D9" s="220">
        <v>538232058.89030004</v>
      </c>
      <c r="E9" s="220">
        <v>536420694.41530001</v>
      </c>
      <c r="F9" s="221">
        <v>1811364.4750000001</v>
      </c>
      <c r="G9" s="221">
        <v>343527.51412000007</v>
      </c>
      <c r="H9" s="220">
        <v>0</v>
      </c>
      <c r="I9" s="221">
        <v>174151.30000000002</v>
      </c>
      <c r="J9" s="220">
        <v>391560.05109999992</v>
      </c>
      <c r="K9" s="221">
        <v>202203.87109999993</v>
      </c>
      <c r="L9" s="221">
        <v>189356.18</v>
      </c>
      <c r="M9" s="220">
        <v>114938.82999999999</v>
      </c>
      <c r="N9" s="221">
        <v>0</v>
      </c>
      <c r="O9" s="221">
        <v>114938.82999999999</v>
      </c>
      <c r="P9" s="221">
        <v>0</v>
      </c>
      <c r="Q9" s="220">
        <v>14884805.214399999</v>
      </c>
      <c r="R9" s="221">
        <v>70016.420400000003</v>
      </c>
    </row>
    <row r="10" spans="2:19">
      <c r="B10" s="294" t="s">
        <v>540</v>
      </c>
      <c r="C10" s="213" t="s">
        <v>32</v>
      </c>
      <c r="D10" s="220">
        <v>4524277787.3185997</v>
      </c>
      <c r="E10" s="220">
        <v>4524277787.3185997</v>
      </c>
      <c r="F10" s="221">
        <v>0</v>
      </c>
      <c r="G10" s="221">
        <v>0</v>
      </c>
      <c r="H10" s="220">
        <v>0</v>
      </c>
      <c r="I10" s="221">
        <v>0</v>
      </c>
      <c r="J10" s="220">
        <v>0</v>
      </c>
      <c r="K10" s="221">
        <v>0</v>
      </c>
      <c r="L10" s="221">
        <v>0</v>
      </c>
      <c r="M10" s="220">
        <v>0</v>
      </c>
      <c r="N10" s="221">
        <v>0</v>
      </c>
      <c r="O10" s="221">
        <v>0</v>
      </c>
      <c r="P10" s="221">
        <v>0</v>
      </c>
      <c r="Q10" s="220">
        <v>0</v>
      </c>
      <c r="R10" s="221">
        <v>0</v>
      </c>
    </row>
    <row r="11" spans="2:19">
      <c r="B11" s="294" t="s">
        <v>541</v>
      </c>
      <c r="C11" s="213" t="s">
        <v>367</v>
      </c>
      <c r="D11" s="220">
        <v>19590686637.307404</v>
      </c>
      <c r="E11" s="220">
        <v>19526530831.583004</v>
      </c>
      <c r="F11" s="221">
        <v>64155805.724399991</v>
      </c>
      <c r="G11" s="221">
        <v>49619369.54240001</v>
      </c>
      <c r="H11" s="220">
        <v>0</v>
      </c>
      <c r="I11" s="221">
        <v>48937903.540000007</v>
      </c>
      <c r="J11" s="220">
        <v>38037955.401700005</v>
      </c>
      <c r="K11" s="221">
        <v>33880145.283900008</v>
      </c>
      <c r="L11" s="221">
        <v>4157810.1177999992</v>
      </c>
      <c r="M11" s="220">
        <v>20761207.851599999</v>
      </c>
      <c r="N11" s="221">
        <v>0</v>
      </c>
      <c r="O11" s="221">
        <v>20761207.851599999</v>
      </c>
      <c r="P11" s="221">
        <v>0</v>
      </c>
      <c r="Q11" s="220">
        <v>3029981571.3907995</v>
      </c>
      <c r="R11" s="221">
        <v>4376920.2031000005</v>
      </c>
    </row>
    <row r="12" spans="2:19" ht="12.75" customHeight="1">
      <c r="B12" s="294" t="s">
        <v>542</v>
      </c>
      <c r="C12" s="213" t="s">
        <v>368</v>
      </c>
      <c r="D12" s="220">
        <v>54458748421.232552</v>
      </c>
      <c r="E12" s="220">
        <v>51685829092.215248</v>
      </c>
      <c r="F12" s="221">
        <v>2772919329.017302</v>
      </c>
      <c r="G12" s="221">
        <v>1115066961.0827899</v>
      </c>
      <c r="H12" s="220">
        <v>45233956.010000005</v>
      </c>
      <c r="I12" s="221">
        <v>949900049.39240015</v>
      </c>
      <c r="J12" s="220">
        <v>776616588.8338002</v>
      </c>
      <c r="K12" s="221">
        <v>342574131.77719992</v>
      </c>
      <c r="L12" s="221">
        <v>434042457.05660027</v>
      </c>
      <c r="M12" s="220">
        <v>517789264.09619987</v>
      </c>
      <c r="N12" s="221">
        <v>7850625.3176000016</v>
      </c>
      <c r="O12" s="221">
        <v>509826832.17939991</v>
      </c>
      <c r="P12" s="221">
        <v>0</v>
      </c>
      <c r="Q12" s="220">
        <v>17381846965.218884</v>
      </c>
      <c r="R12" s="221">
        <v>461171128.24229997</v>
      </c>
    </row>
    <row r="13" spans="2:19" ht="12.75" customHeight="1">
      <c r="B13" s="294" t="s">
        <v>543</v>
      </c>
      <c r="C13" s="297" t="s">
        <v>382</v>
      </c>
      <c r="D13" s="220">
        <v>42026345200.682243</v>
      </c>
      <c r="E13" s="220">
        <v>39501714276.105843</v>
      </c>
      <c r="F13" s="221">
        <v>2524630924.5764012</v>
      </c>
      <c r="G13" s="221">
        <v>1115066961.0827899</v>
      </c>
      <c r="H13" s="220">
        <v>45233956.010000005</v>
      </c>
      <c r="I13" s="221">
        <v>949900049.39240015</v>
      </c>
      <c r="J13" s="220">
        <v>675907386.8380003</v>
      </c>
      <c r="K13" s="221">
        <v>276167426.51130015</v>
      </c>
      <c r="L13" s="221">
        <v>399739960.32670009</v>
      </c>
      <c r="M13" s="220">
        <v>517789264.09619987</v>
      </c>
      <c r="N13" s="221">
        <v>7850625.3176000016</v>
      </c>
      <c r="O13" s="221">
        <v>509826832.17939991</v>
      </c>
      <c r="P13" s="221">
        <v>0</v>
      </c>
      <c r="Q13" s="220">
        <v>15005132443.028791</v>
      </c>
      <c r="R13" s="221">
        <v>461171128.24229997</v>
      </c>
    </row>
    <row r="14" spans="2:19" ht="12.75" customHeight="1">
      <c r="B14" s="294" t="s">
        <v>545</v>
      </c>
      <c r="C14" s="213" t="s">
        <v>369</v>
      </c>
      <c r="D14" s="220">
        <v>14245763043.435242</v>
      </c>
      <c r="E14" s="220">
        <v>13647040777.359743</v>
      </c>
      <c r="F14" s="221">
        <v>598722266.07549906</v>
      </c>
      <c r="G14" s="221">
        <v>191378087.06954294</v>
      </c>
      <c r="H14" s="220">
        <v>15262334.255000005</v>
      </c>
      <c r="I14" s="221">
        <v>107739655.76160003</v>
      </c>
      <c r="J14" s="220">
        <v>329115154.74639982</v>
      </c>
      <c r="K14" s="221">
        <v>118789214.25869974</v>
      </c>
      <c r="L14" s="221">
        <v>210325940.48770007</v>
      </c>
      <c r="M14" s="220">
        <v>92726838.413299978</v>
      </c>
      <c r="N14" s="221">
        <v>6409809.1908999989</v>
      </c>
      <c r="O14" s="221">
        <v>86297916.055599988</v>
      </c>
      <c r="P14" s="221">
        <v>0</v>
      </c>
      <c r="Q14" s="220">
        <v>5024517094.0811234</v>
      </c>
      <c r="R14" s="221">
        <v>72512756.187900007</v>
      </c>
    </row>
    <row r="15" spans="2:19">
      <c r="B15" s="293" t="s">
        <v>546</v>
      </c>
      <c r="C15" s="211" t="s">
        <v>39</v>
      </c>
      <c r="D15" s="218">
        <v>0</v>
      </c>
      <c r="E15" s="218">
        <v>0</v>
      </c>
      <c r="F15" s="219">
        <v>0</v>
      </c>
      <c r="G15" s="219">
        <v>0</v>
      </c>
      <c r="H15" s="218">
        <v>0</v>
      </c>
      <c r="I15" s="219">
        <v>0</v>
      </c>
      <c r="J15" s="218">
        <v>0</v>
      </c>
      <c r="K15" s="219">
        <v>0</v>
      </c>
      <c r="L15" s="219">
        <v>0</v>
      </c>
      <c r="M15" s="218">
        <v>0</v>
      </c>
      <c r="N15" s="219">
        <v>0</v>
      </c>
      <c r="O15" s="219">
        <v>0</v>
      </c>
      <c r="P15" s="219">
        <v>0</v>
      </c>
      <c r="Q15" s="218">
        <v>0</v>
      </c>
      <c r="R15" s="219">
        <v>0</v>
      </c>
    </row>
    <row r="16" spans="2:19">
      <c r="B16" s="212">
        <v>100</v>
      </c>
      <c r="C16" s="213" t="s">
        <v>365</v>
      </c>
      <c r="D16" s="220">
        <v>0</v>
      </c>
      <c r="E16" s="220">
        <v>0</v>
      </c>
      <c r="F16" s="221">
        <v>0</v>
      </c>
      <c r="G16" s="221">
        <v>0</v>
      </c>
      <c r="H16" s="220">
        <v>0</v>
      </c>
      <c r="I16" s="221">
        <v>0</v>
      </c>
      <c r="J16" s="220">
        <v>0</v>
      </c>
      <c r="K16" s="221">
        <v>0</v>
      </c>
      <c r="L16" s="221">
        <v>0</v>
      </c>
      <c r="M16" s="220">
        <v>0</v>
      </c>
      <c r="N16" s="221">
        <v>0</v>
      </c>
      <c r="O16" s="221">
        <v>0</v>
      </c>
      <c r="P16" s="221">
        <v>0</v>
      </c>
      <c r="Q16" s="220">
        <v>0</v>
      </c>
      <c r="R16" s="221">
        <v>0</v>
      </c>
    </row>
    <row r="17" spans="2:18">
      <c r="B17" s="212">
        <v>110</v>
      </c>
      <c r="C17" s="213" t="s">
        <v>366</v>
      </c>
      <c r="D17" s="220">
        <v>0</v>
      </c>
      <c r="E17" s="220">
        <v>0</v>
      </c>
      <c r="F17" s="221">
        <v>0</v>
      </c>
      <c r="G17" s="221">
        <v>0</v>
      </c>
      <c r="H17" s="220">
        <v>0</v>
      </c>
      <c r="I17" s="221">
        <v>0</v>
      </c>
      <c r="J17" s="220">
        <v>0</v>
      </c>
      <c r="K17" s="221">
        <v>0</v>
      </c>
      <c r="L17" s="221">
        <v>0</v>
      </c>
      <c r="M17" s="220">
        <v>0</v>
      </c>
      <c r="N17" s="221">
        <v>0</v>
      </c>
      <c r="O17" s="221">
        <v>0</v>
      </c>
      <c r="P17" s="221">
        <v>0</v>
      </c>
      <c r="Q17" s="220">
        <v>0</v>
      </c>
      <c r="R17" s="221">
        <v>0</v>
      </c>
    </row>
    <row r="18" spans="2:18">
      <c r="B18" s="212">
        <v>120</v>
      </c>
      <c r="C18" s="213" t="s">
        <v>32</v>
      </c>
      <c r="D18" s="220">
        <v>0</v>
      </c>
      <c r="E18" s="220">
        <v>0</v>
      </c>
      <c r="F18" s="221">
        <v>0</v>
      </c>
      <c r="G18" s="221">
        <v>0</v>
      </c>
      <c r="H18" s="220">
        <v>0</v>
      </c>
      <c r="I18" s="221">
        <v>0</v>
      </c>
      <c r="J18" s="220">
        <v>0</v>
      </c>
      <c r="K18" s="221">
        <v>0</v>
      </c>
      <c r="L18" s="221">
        <v>0</v>
      </c>
      <c r="M18" s="220">
        <v>0</v>
      </c>
      <c r="N18" s="221">
        <v>0</v>
      </c>
      <c r="O18" s="221">
        <v>0</v>
      </c>
      <c r="P18" s="221">
        <v>0</v>
      </c>
      <c r="Q18" s="220">
        <v>0</v>
      </c>
      <c r="R18" s="221">
        <v>0</v>
      </c>
    </row>
    <row r="19" spans="2:18">
      <c r="B19" s="212">
        <v>130</v>
      </c>
      <c r="C19" s="213" t="s">
        <v>367</v>
      </c>
      <c r="D19" s="220">
        <v>0</v>
      </c>
      <c r="E19" s="220">
        <v>0</v>
      </c>
      <c r="F19" s="221">
        <v>0</v>
      </c>
      <c r="G19" s="221">
        <v>0</v>
      </c>
      <c r="H19" s="220">
        <v>0</v>
      </c>
      <c r="I19" s="221">
        <v>0</v>
      </c>
      <c r="J19" s="220">
        <v>0</v>
      </c>
      <c r="K19" s="221">
        <v>0</v>
      </c>
      <c r="L19" s="221">
        <v>0</v>
      </c>
      <c r="M19" s="220">
        <v>0</v>
      </c>
      <c r="N19" s="221">
        <v>0</v>
      </c>
      <c r="O19" s="221">
        <v>0</v>
      </c>
      <c r="P19" s="221">
        <v>0</v>
      </c>
      <c r="Q19" s="220">
        <v>0</v>
      </c>
      <c r="R19" s="221">
        <v>0</v>
      </c>
    </row>
    <row r="20" spans="2:18">
      <c r="B20" s="212">
        <v>140</v>
      </c>
      <c r="C20" s="213" t="s">
        <v>368</v>
      </c>
      <c r="D20" s="220">
        <v>0</v>
      </c>
      <c r="E20" s="220">
        <v>0</v>
      </c>
      <c r="F20" s="221">
        <v>0</v>
      </c>
      <c r="G20" s="221">
        <v>0</v>
      </c>
      <c r="H20" s="220">
        <v>0</v>
      </c>
      <c r="I20" s="221">
        <v>0</v>
      </c>
      <c r="J20" s="220">
        <v>0</v>
      </c>
      <c r="K20" s="221">
        <v>0</v>
      </c>
      <c r="L20" s="221">
        <v>0</v>
      </c>
      <c r="M20" s="220">
        <v>0</v>
      </c>
      <c r="N20" s="221">
        <v>0</v>
      </c>
      <c r="O20" s="221">
        <v>0</v>
      </c>
      <c r="P20" s="221">
        <v>0</v>
      </c>
      <c r="Q20" s="220">
        <v>0</v>
      </c>
      <c r="R20" s="221">
        <v>0</v>
      </c>
    </row>
    <row r="21" spans="2:18">
      <c r="B21" s="210">
        <v>150</v>
      </c>
      <c r="C21" s="211" t="s">
        <v>46</v>
      </c>
      <c r="D21" s="218">
        <v>67324995236.378288</v>
      </c>
      <c r="E21" s="218">
        <v>66096084565.939384</v>
      </c>
      <c r="F21" s="219">
        <v>1228910670.4389007</v>
      </c>
      <c r="G21" s="219">
        <v>388056233.57480001</v>
      </c>
      <c r="H21" s="218">
        <v>16320836.466800001</v>
      </c>
      <c r="I21" s="219">
        <v>290052019.05089998</v>
      </c>
      <c r="J21" s="218">
        <v>80509440.271400005</v>
      </c>
      <c r="K21" s="219">
        <v>41514514.056200005</v>
      </c>
      <c r="L21" s="219">
        <v>38994926.215200007</v>
      </c>
      <c r="M21" s="218">
        <v>88503434.526499987</v>
      </c>
      <c r="N21" s="219">
        <v>1452307.6350000002</v>
      </c>
      <c r="O21" s="219">
        <v>87042778.393099993</v>
      </c>
      <c r="P21" s="222"/>
      <c r="Q21" s="218">
        <v>0</v>
      </c>
      <c r="R21" s="219">
        <v>0</v>
      </c>
    </row>
    <row r="22" spans="2:18">
      <c r="B22" s="212">
        <v>106</v>
      </c>
      <c r="C22" s="213" t="s">
        <v>365</v>
      </c>
      <c r="D22" s="220">
        <v>0</v>
      </c>
      <c r="E22" s="220">
        <v>0</v>
      </c>
      <c r="F22" s="221">
        <v>0</v>
      </c>
      <c r="G22" s="221">
        <v>0</v>
      </c>
      <c r="H22" s="220">
        <v>0</v>
      </c>
      <c r="I22" s="221">
        <v>0</v>
      </c>
      <c r="J22" s="220">
        <v>0</v>
      </c>
      <c r="K22" s="221">
        <v>0</v>
      </c>
      <c r="L22" s="221">
        <v>0</v>
      </c>
      <c r="M22" s="220">
        <v>0</v>
      </c>
      <c r="N22" s="221">
        <v>0</v>
      </c>
      <c r="O22" s="221">
        <v>0</v>
      </c>
      <c r="P22" s="223"/>
      <c r="Q22" s="220">
        <v>0</v>
      </c>
      <c r="R22" s="221">
        <v>0</v>
      </c>
    </row>
    <row r="23" spans="2:18">
      <c r="B23" s="212">
        <v>170</v>
      </c>
      <c r="C23" s="213" t="s">
        <v>366</v>
      </c>
      <c r="D23" s="220">
        <v>145784474.20499998</v>
      </c>
      <c r="E23" s="220">
        <v>145279478.20499998</v>
      </c>
      <c r="F23" s="221">
        <v>504996</v>
      </c>
      <c r="G23" s="221">
        <v>359573.56</v>
      </c>
      <c r="H23" s="220">
        <v>0</v>
      </c>
      <c r="I23" s="221">
        <v>264415.86</v>
      </c>
      <c r="J23" s="220">
        <v>34697.793900000004</v>
      </c>
      <c r="K23" s="221">
        <v>27370.063900000005</v>
      </c>
      <c r="L23" s="221">
        <v>7327.7299999999987</v>
      </c>
      <c r="M23" s="220">
        <v>16400</v>
      </c>
      <c r="N23" s="221">
        <v>0</v>
      </c>
      <c r="O23" s="221">
        <v>16400</v>
      </c>
      <c r="P23" s="223"/>
      <c r="Q23" s="220">
        <v>0</v>
      </c>
      <c r="R23" s="221">
        <v>0</v>
      </c>
    </row>
    <row r="24" spans="2:18">
      <c r="B24" s="212">
        <v>180</v>
      </c>
      <c r="C24" s="213" t="s">
        <v>32</v>
      </c>
      <c r="D24" s="220">
        <v>0</v>
      </c>
      <c r="E24" s="220">
        <v>0</v>
      </c>
      <c r="F24" s="221">
        <v>0</v>
      </c>
      <c r="G24" s="221">
        <v>0</v>
      </c>
      <c r="H24" s="220">
        <v>0</v>
      </c>
      <c r="I24" s="221">
        <v>0</v>
      </c>
      <c r="J24" s="220">
        <v>0</v>
      </c>
      <c r="K24" s="221">
        <v>0</v>
      </c>
      <c r="L24" s="221">
        <v>0</v>
      </c>
      <c r="M24" s="220">
        <v>0</v>
      </c>
      <c r="N24" s="221">
        <v>0</v>
      </c>
      <c r="O24" s="221">
        <v>0</v>
      </c>
      <c r="P24" s="223"/>
      <c r="Q24" s="220">
        <v>0</v>
      </c>
      <c r="R24" s="221">
        <v>0</v>
      </c>
    </row>
    <row r="25" spans="2:18">
      <c r="B25" s="212">
        <v>190</v>
      </c>
      <c r="C25" s="213" t="s">
        <v>367</v>
      </c>
      <c r="D25" s="220">
        <v>6030773087.8074989</v>
      </c>
      <c r="E25" s="220">
        <v>6006098625.012599</v>
      </c>
      <c r="F25" s="221">
        <v>24674462.7949</v>
      </c>
      <c r="G25" s="221">
        <v>4601291.5818000007</v>
      </c>
      <c r="H25" s="220">
        <v>0</v>
      </c>
      <c r="I25" s="221">
        <v>3608020.2449999996</v>
      </c>
      <c r="J25" s="220">
        <v>4309654.2503000004</v>
      </c>
      <c r="K25" s="221">
        <v>3614542.3402999998</v>
      </c>
      <c r="L25" s="221">
        <v>695111.90999999992</v>
      </c>
      <c r="M25" s="220">
        <v>42434.729999999996</v>
      </c>
      <c r="N25" s="221">
        <v>0</v>
      </c>
      <c r="O25" s="221">
        <v>42434.729999999996</v>
      </c>
      <c r="P25" s="223"/>
      <c r="Q25" s="220">
        <v>0</v>
      </c>
      <c r="R25" s="221">
        <v>0</v>
      </c>
    </row>
    <row r="26" spans="2:18">
      <c r="B26" s="212">
        <v>200</v>
      </c>
      <c r="C26" s="213" t="s">
        <v>368</v>
      </c>
      <c r="D26" s="220">
        <v>39849085791.036789</v>
      </c>
      <c r="E26" s="220">
        <v>38966205281.168785</v>
      </c>
      <c r="F26" s="221">
        <v>882880509.86800063</v>
      </c>
      <c r="G26" s="221">
        <v>308101413.02820003</v>
      </c>
      <c r="H26" s="220">
        <v>12235547.2468</v>
      </c>
      <c r="I26" s="221">
        <v>245290781.59109998</v>
      </c>
      <c r="J26" s="220">
        <v>58847324.900300004</v>
      </c>
      <c r="K26" s="221">
        <v>31228984.127700001</v>
      </c>
      <c r="L26" s="221">
        <v>27618340.772600003</v>
      </c>
      <c r="M26" s="220">
        <v>76531715.785399988</v>
      </c>
      <c r="N26" s="221">
        <v>1259339.6182000004</v>
      </c>
      <c r="O26" s="221">
        <v>75265093.292799994</v>
      </c>
      <c r="P26" s="223"/>
      <c r="Q26" s="220">
        <v>0</v>
      </c>
      <c r="R26" s="221">
        <v>0</v>
      </c>
    </row>
    <row r="27" spans="2:18">
      <c r="B27" s="212">
        <v>210</v>
      </c>
      <c r="C27" s="213" t="s">
        <v>369</v>
      </c>
      <c r="D27" s="220">
        <v>21299351883.329002</v>
      </c>
      <c r="E27" s="220">
        <v>20978501181.553001</v>
      </c>
      <c r="F27" s="221">
        <v>320850701.77599996</v>
      </c>
      <c r="G27" s="221">
        <v>74993955.404799998</v>
      </c>
      <c r="H27" s="220">
        <v>4085289.2199999997</v>
      </c>
      <c r="I27" s="221">
        <v>40888801.354800001</v>
      </c>
      <c r="J27" s="220">
        <v>17317763.326900002</v>
      </c>
      <c r="K27" s="221">
        <v>6643617.5243000016</v>
      </c>
      <c r="L27" s="221">
        <v>10674145.802600002</v>
      </c>
      <c r="M27" s="220">
        <v>11912884.011100002</v>
      </c>
      <c r="N27" s="221">
        <v>192968.01679999998</v>
      </c>
      <c r="O27" s="221">
        <v>11718850.370299999</v>
      </c>
      <c r="P27" s="223"/>
      <c r="Q27" s="220">
        <v>0</v>
      </c>
      <c r="R27" s="221">
        <v>0</v>
      </c>
    </row>
    <row r="28" spans="2:18">
      <c r="B28" s="210">
        <v>220</v>
      </c>
      <c r="C28" s="211" t="s">
        <v>6</v>
      </c>
      <c r="D28" s="218">
        <v>160682703184.56238</v>
      </c>
      <c r="E28" s="218">
        <v>156016183748.83127</v>
      </c>
      <c r="F28" s="219">
        <v>4666519435.731102</v>
      </c>
      <c r="G28" s="219">
        <v>1744464178.7836528</v>
      </c>
      <c r="H28" s="218">
        <v>76817126.731800005</v>
      </c>
      <c r="I28" s="219">
        <v>1396803779.0449002</v>
      </c>
      <c r="J28" s="218">
        <v>1224670699.3044</v>
      </c>
      <c r="K28" s="219">
        <v>536960209.24709976</v>
      </c>
      <c r="L28" s="219">
        <v>687710490.05730033</v>
      </c>
      <c r="M28" s="218">
        <v>719895683.71759987</v>
      </c>
      <c r="N28" s="219">
        <v>15712742.1435</v>
      </c>
      <c r="O28" s="219">
        <v>704043673.30969989</v>
      </c>
      <c r="P28" s="219">
        <v>0</v>
      </c>
      <c r="Q28" s="218">
        <v>25451230435.905205</v>
      </c>
      <c r="R28" s="219">
        <v>538130821.05369997</v>
      </c>
    </row>
  </sheetData>
  <mergeCells count="12">
    <mergeCell ref="B2:J2"/>
    <mergeCell ref="D3:I3"/>
    <mergeCell ref="J3:O3"/>
    <mergeCell ref="P3:P5"/>
    <mergeCell ref="Q3:R3"/>
    <mergeCell ref="Q4:Q5"/>
    <mergeCell ref="R4:R5"/>
    <mergeCell ref="J4:L4"/>
    <mergeCell ref="M4:O4"/>
    <mergeCell ref="G4:I4"/>
    <mergeCell ref="D4:F4"/>
    <mergeCell ref="B5:C5"/>
  </mergeCells>
  <pageMargins left="0.7" right="0.7" top="0.75" bottom="0.75" header="0.3" footer="0.3"/>
  <ignoredErrors>
    <ignoredError sqref="B6:B27"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C3160-9418-4CA9-A494-D688AD2BF550}">
  <sheetPr codeName="Ark12"/>
  <dimension ref="B1:J7"/>
  <sheetViews>
    <sheetView workbookViewId="0"/>
  </sheetViews>
  <sheetFormatPr defaultColWidth="9.140625" defaultRowHeight="12.75"/>
  <cols>
    <col min="1" max="1" width="3.7109375" style="2" customWidth="1"/>
    <col min="2" max="2" width="5.7109375" style="3" customWidth="1"/>
    <col min="3" max="3" width="37.7109375" style="2" customWidth="1"/>
    <col min="4" max="5" width="13" style="2" customWidth="1"/>
    <col min="6" max="6" width="21" style="2" customWidth="1"/>
    <col min="7" max="9" width="13" style="2" customWidth="1"/>
    <col min="10" max="16384" width="9.140625" style="2"/>
  </cols>
  <sheetData>
    <row r="1" spans="2:10" ht="21" customHeight="1"/>
    <row r="2" spans="2:10" ht="48" customHeight="1">
      <c r="B2" s="452" t="s">
        <v>535</v>
      </c>
      <c r="C2" s="452"/>
      <c r="D2" s="452"/>
      <c r="E2" s="452"/>
      <c r="F2" s="452"/>
      <c r="G2" s="452"/>
      <c r="H2" s="452"/>
      <c r="I2" s="452"/>
      <c r="J2" s="452"/>
    </row>
    <row r="3" spans="2:10">
      <c r="B3" s="28"/>
      <c r="C3" s="10"/>
      <c r="D3" s="486" t="s">
        <v>33</v>
      </c>
      <c r="E3" s="486"/>
      <c r="F3" s="486"/>
      <c r="G3" s="486"/>
      <c r="H3" s="486"/>
      <c r="I3" s="486"/>
    </row>
    <row r="4" spans="2:10" ht="32.25" customHeight="1">
      <c r="B4" s="15" t="s">
        <v>887</v>
      </c>
      <c r="C4" s="10"/>
      <c r="D4" s="28" t="s">
        <v>34</v>
      </c>
      <c r="E4" s="28" t="s">
        <v>35</v>
      </c>
      <c r="F4" s="28" t="s">
        <v>36</v>
      </c>
      <c r="G4" s="28" t="s">
        <v>37</v>
      </c>
      <c r="H4" s="28" t="s">
        <v>38</v>
      </c>
      <c r="I4" s="28" t="s">
        <v>6</v>
      </c>
    </row>
    <row r="5" spans="2:10">
      <c r="B5" s="18">
        <v>1</v>
      </c>
      <c r="C5" s="271" t="s">
        <v>45</v>
      </c>
      <c r="D5" s="300">
        <v>86348.183753474819</v>
      </c>
      <c r="E5" s="300">
        <v>57698.665377716708</v>
      </c>
      <c r="F5" s="300">
        <v>12688.037067510868</v>
      </c>
      <c r="G5" s="300">
        <v>29928.783115349794</v>
      </c>
      <c r="H5" s="300">
        <v>1628.6494771122693</v>
      </c>
      <c r="I5" s="300">
        <v>188292.31879116446</v>
      </c>
    </row>
    <row r="6" spans="2:10">
      <c r="B6" s="18">
        <v>2</v>
      </c>
      <c r="C6" s="271" t="s">
        <v>39</v>
      </c>
      <c r="D6" s="438"/>
      <c r="E6" s="438"/>
      <c r="F6" s="438"/>
      <c r="G6" s="438"/>
      <c r="H6" s="438"/>
      <c r="I6" s="438">
        <v>0</v>
      </c>
    </row>
    <row r="7" spans="2:10">
      <c r="B7" s="19">
        <v>3</v>
      </c>
      <c r="C7" s="13" t="s">
        <v>6</v>
      </c>
      <c r="D7" s="301">
        <v>86348.183753474819</v>
      </c>
      <c r="E7" s="301">
        <v>57698.665377716708</v>
      </c>
      <c r="F7" s="301">
        <v>12688.037067510868</v>
      </c>
      <c r="G7" s="301">
        <v>29928.783115349794</v>
      </c>
      <c r="H7" s="301">
        <v>1628.6494771122693</v>
      </c>
      <c r="I7" s="301">
        <v>188292.31879116446</v>
      </c>
    </row>
  </sheetData>
  <mergeCells count="2">
    <mergeCell ref="B2:J2"/>
    <mergeCell ref="D3:I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BB435-2886-4071-870F-CB14CC46961E}">
  <sheetPr codeName="Ark15"/>
  <dimension ref="B1:K19"/>
  <sheetViews>
    <sheetView showGridLines="0" zoomScaleNormal="100" workbookViewId="0"/>
  </sheetViews>
  <sheetFormatPr defaultColWidth="9.140625" defaultRowHeight="12.75"/>
  <cols>
    <col min="1" max="1" width="3.7109375" style="20" customWidth="1"/>
    <col min="2" max="2" width="9.140625" style="20"/>
    <col min="3" max="3" width="28.85546875" style="20" customWidth="1"/>
    <col min="4" max="4" width="10.28515625" style="20" bestFit="1" customWidth="1"/>
    <col min="5" max="5" width="17.85546875" style="20" customWidth="1"/>
    <col min="6" max="7" width="12.7109375" style="20" customWidth="1"/>
    <col min="8" max="8" width="13.140625" style="20" customWidth="1"/>
    <col min="9" max="9" width="11.85546875" style="20" customWidth="1"/>
    <col min="10" max="10" width="12.7109375" style="20" customWidth="1"/>
    <col min="11" max="11" width="22" style="20" customWidth="1"/>
    <col min="12" max="12" width="12.5703125" style="20" customWidth="1"/>
    <col min="13" max="13" width="10.28515625" style="20" customWidth="1"/>
    <col min="14" max="14" width="18.42578125" style="20" customWidth="1"/>
    <col min="15" max="15" width="15.5703125" style="20" customWidth="1"/>
    <col min="16" max="16" width="13.28515625" style="20" customWidth="1"/>
    <col min="17" max="18" width="13.140625" style="20" customWidth="1"/>
    <col min="19" max="16384" width="9.140625" style="20"/>
  </cols>
  <sheetData>
    <row r="1" spans="2:11" ht="21" customHeight="1"/>
    <row r="2" spans="2:11" ht="48" customHeight="1">
      <c r="B2" s="452" t="s">
        <v>530</v>
      </c>
      <c r="C2" s="452"/>
      <c r="D2" s="452"/>
      <c r="E2" s="452"/>
      <c r="F2" s="452"/>
      <c r="G2" s="452"/>
      <c r="H2" s="452"/>
      <c r="I2" s="452"/>
      <c r="J2" s="452"/>
    </row>
    <row r="3" spans="2:11" s="133" customFormat="1" ht="57.75" customHeight="1">
      <c r="B3" s="492" t="s">
        <v>891</v>
      </c>
      <c r="C3" s="493"/>
      <c r="D3" s="497" t="s">
        <v>357</v>
      </c>
      <c r="E3" s="459"/>
      <c r="F3" s="459"/>
      <c r="G3" s="498"/>
      <c r="H3" s="497" t="s">
        <v>358</v>
      </c>
      <c r="I3" s="498"/>
      <c r="J3" s="499" t="s">
        <v>359</v>
      </c>
      <c r="K3" s="457"/>
    </row>
    <row r="4" spans="2:11" s="133" customFormat="1" ht="21" customHeight="1">
      <c r="B4" s="494"/>
      <c r="C4" s="493"/>
      <c r="D4" s="487" t="s">
        <v>360</v>
      </c>
      <c r="E4" s="487" t="s">
        <v>361</v>
      </c>
      <c r="F4" s="488"/>
      <c r="G4" s="489"/>
      <c r="H4" s="500" t="s">
        <v>362</v>
      </c>
      <c r="I4" s="500" t="s">
        <v>363</v>
      </c>
      <c r="J4" s="490"/>
      <c r="K4" s="488" t="s">
        <v>364</v>
      </c>
    </row>
    <row r="5" spans="2:11" s="133" customFormat="1" ht="88.5" customHeight="1">
      <c r="B5" s="495"/>
      <c r="C5" s="496"/>
      <c r="D5" s="499"/>
      <c r="E5" s="232"/>
      <c r="F5" s="272" t="s">
        <v>43</v>
      </c>
      <c r="G5" s="272" t="s">
        <v>44</v>
      </c>
      <c r="H5" s="491"/>
      <c r="I5" s="491"/>
      <c r="J5" s="491"/>
      <c r="K5" s="457"/>
    </row>
    <row r="6" spans="2:11" s="133" customFormat="1" ht="24">
      <c r="B6" s="309" t="s">
        <v>541</v>
      </c>
      <c r="C6" s="303" t="s">
        <v>544</v>
      </c>
      <c r="D6" s="305"/>
      <c r="E6" s="306"/>
      <c r="F6" s="307"/>
      <c r="G6" s="308"/>
      <c r="H6" s="307"/>
      <c r="I6" s="308"/>
      <c r="J6" s="306"/>
      <c r="K6" s="307"/>
    </row>
    <row r="7" spans="2:11" s="133" customFormat="1">
      <c r="B7" s="302" t="s">
        <v>537</v>
      </c>
      <c r="C7" s="304" t="s">
        <v>45</v>
      </c>
      <c r="D7" s="305">
        <v>91736766.627779976</v>
      </c>
      <c r="E7" s="306">
        <v>413670647.85228777</v>
      </c>
      <c r="F7" s="307">
        <v>403393105.42953575</v>
      </c>
      <c r="G7" s="308">
        <v>374047577.25411797</v>
      </c>
      <c r="H7" s="307">
        <v>13910773.773499999</v>
      </c>
      <c r="I7" s="308">
        <v>225423090.10899991</v>
      </c>
      <c r="J7" s="306">
        <v>163647423.48369995</v>
      </c>
      <c r="K7" s="307">
        <v>137208796.55379993</v>
      </c>
    </row>
    <row r="8" spans="2:11" s="133" customFormat="1">
      <c r="B8" s="294" t="s">
        <v>538</v>
      </c>
      <c r="C8" s="297" t="s">
        <v>365</v>
      </c>
      <c r="D8" s="214">
        <v>0</v>
      </c>
      <c r="E8" s="215">
        <v>0</v>
      </c>
      <c r="F8" s="217">
        <v>0</v>
      </c>
      <c r="G8" s="216">
        <v>0</v>
      </c>
      <c r="H8" s="217">
        <v>0</v>
      </c>
      <c r="I8" s="216">
        <v>0</v>
      </c>
      <c r="J8" s="215">
        <v>0</v>
      </c>
      <c r="K8" s="217">
        <v>0</v>
      </c>
    </row>
    <row r="9" spans="2:11" s="133" customFormat="1">
      <c r="B9" s="294" t="s">
        <v>539</v>
      </c>
      <c r="C9" s="297" t="s">
        <v>366</v>
      </c>
      <c r="D9" s="214">
        <v>0</v>
      </c>
      <c r="E9" s="215">
        <v>0</v>
      </c>
      <c r="F9" s="217">
        <v>0</v>
      </c>
      <c r="G9" s="216">
        <v>0</v>
      </c>
      <c r="H9" s="217">
        <v>0</v>
      </c>
      <c r="I9" s="216">
        <v>0</v>
      </c>
      <c r="J9" s="215">
        <v>0</v>
      </c>
      <c r="K9" s="217">
        <v>0</v>
      </c>
    </row>
    <row r="10" spans="2:11" s="133" customFormat="1">
      <c r="B10" s="294" t="s">
        <v>540</v>
      </c>
      <c r="C10" s="297" t="s">
        <v>32</v>
      </c>
      <c r="D10" s="214">
        <v>0</v>
      </c>
      <c r="E10" s="215">
        <v>0</v>
      </c>
      <c r="F10" s="217">
        <v>0</v>
      </c>
      <c r="G10" s="216">
        <v>0</v>
      </c>
      <c r="H10" s="217">
        <v>0</v>
      </c>
      <c r="I10" s="216">
        <v>0</v>
      </c>
      <c r="J10" s="215">
        <v>0</v>
      </c>
      <c r="K10" s="217">
        <v>0</v>
      </c>
    </row>
    <row r="11" spans="2:11" s="133" customFormat="1">
      <c r="B11" s="294" t="s">
        <v>541</v>
      </c>
      <c r="C11" s="297" t="s">
        <v>367</v>
      </c>
      <c r="D11" s="214">
        <v>0</v>
      </c>
      <c r="E11" s="215">
        <v>38022537.011280008</v>
      </c>
      <c r="F11" s="217">
        <v>38022537.011280008</v>
      </c>
      <c r="G11" s="216">
        <v>38022531.061280005</v>
      </c>
      <c r="H11" s="217">
        <v>0</v>
      </c>
      <c r="I11" s="216">
        <v>11608840.32</v>
      </c>
      <c r="J11" s="215">
        <v>2066595.7849999999</v>
      </c>
      <c r="K11" s="217">
        <v>2066595.7849999999</v>
      </c>
    </row>
    <row r="12" spans="2:11" s="133" customFormat="1">
      <c r="B12" s="294" t="s">
        <v>542</v>
      </c>
      <c r="C12" s="297" t="s">
        <v>368</v>
      </c>
      <c r="D12" s="214">
        <v>78217485.79019998</v>
      </c>
      <c r="E12" s="215">
        <v>296785428.21650988</v>
      </c>
      <c r="F12" s="217">
        <v>296393580.36833984</v>
      </c>
      <c r="G12" s="216">
        <v>268416314.49324</v>
      </c>
      <c r="H12" s="217">
        <v>9697202.2068999987</v>
      </c>
      <c r="I12" s="216">
        <v>156468330.86089996</v>
      </c>
      <c r="J12" s="215">
        <v>139206590.94369993</v>
      </c>
      <c r="K12" s="217">
        <v>116487209.55999993</v>
      </c>
    </row>
    <row r="13" spans="2:11" s="133" customFormat="1">
      <c r="B13" s="294" t="s">
        <v>543</v>
      </c>
      <c r="C13" s="297" t="s">
        <v>369</v>
      </c>
      <c r="D13" s="214">
        <v>13519280.83757999</v>
      </c>
      <c r="E13" s="215">
        <v>78862682.624497905</v>
      </c>
      <c r="F13" s="217">
        <v>68976988.04991594</v>
      </c>
      <c r="G13" s="216">
        <v>67608731.69959797</v>
      </c>
      <c r="H13" s="217">
        <v>4213571.5665999996</v>
      </c>
      <c r="I13" s="216">
        <v>57345918.928099975</v>
      </c>
      <c r="J13" s="215">
        <v>22374236.755000014</v>
      </c>
      <c r="K13" s="217">
        <v>18654991.208800014</v>
      </c>
    </row>
    <row r="14" spans="2:11" s="133" customFormat="1">
      <c r="B14" s="302" t="s">
        <v>545</v>
      </c>
      <c r="C14" s="304" t="s">
        <v>370</v>
      </c>
      <c r="D14" s="305"/>
      <c r="E14" s="306"/>
      <c r="F14" s="307"/>
      <c r="G14" s="308"/>
      <c r="H14" s="307"/>
      <c r="I14" s="308"/>
      <c r="J14" s="306"/>
      <c r="K14" s="307"/>
    </row>
    <row r="15" spans="2:11" s="133" customFormat="1">
      <c r="B15" s="294" t="s">
        <v>546</v>
      </c>
      <c r="C15" s="213" t="s">
        <v>371</v>
      </c>
      <c r="D15" s="214">
        <v>37173115.709999993</v>
      </c>
      <c r="E15" s="215">
        <v>54952400.990299977</v>
      </c>
      <c r="F15" s="217">
        <v>53294936.910299979</v>
      </c>
      <c r="G15" s="216">
        <v>47283204.485799976</v>
      </c>
      <c r="H15" s="217">
        <v>-182483.60789999994</v>
      </c>
      <c r="I15" s="216">
        <v>628012.7486000004</v>
      </c>
      <c r="J15" s="215">
        <v>0</v>
      </c>
      <c r="K15" s="217">
        <v>0</v>
      </c>
    </row>
    <row r="16" spans="2:11" s="133" customFormat="1">
      <c r="B16" s="226">
        <v>100</v>
      </c>
      <c r="C16" s="230" t="s">
        <v>6</v>
      </c>
      <c r="D16" s="231">
        <v>128909882.33777997</v>
      </c>
      <c r="E16" s="227">
        <v>468623048.84258777</v>
      </c>
      <c r="F16" s="228">
        <v>456688042.3398357</v>
      </c>
      <c r="G16" s="229">
        <v>421330781.73991793</v>
      </c>
      <c r="H16" s="228">
        <v>13728290.1656</v>
      </c>
      <c r="I16" s="229">
        <v>226051102.85759991</v>
      </c>
      <c r="J16" s="227">
        <v>163647423.48369995</v>
      </c>
      <c r="K16" s="228">
        <v>137208796.55379993</v>
      </c>
    </row>
    <row r="17" s="133" customFormat="1"/>
    <row r="18" s="133" customFormat="1"/>
    <row r="19" s="133" customFormat="1"/>
  </sheetData>
  <mergeCells count="11">
    <mergeCell ref="E4:G4"/>
    <mergeCell ref="J4:J5"/>
    <mergeCell ref="K4:K5"/>
    <mergeCell ref="B2:J2"/>
    <mergeCell ref="B3:C5"/>
    <mergeCell ref="D3:G3"/>
    <mergeCell ref="H3:I3"/>
    <mergeCell ref="J3:K3"/>
    <mergeCell ref="D4:D5"/>
    <mergeCell ref="H4:H5"/>
    <mergeCell ref="I4:I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B2C55-279B-4933-8062-58BC1CDD3326}">
  <sheetPr codeName="Ark66"/>
  <dimension ref="B1:I12"/>
  <sheetViews>
    <sheetView workbookViewId="0"/>
  </sheetViews>
  <sheetFormatPr defaultColWidth="9.140625" defaultRowHeight="12.75"/>
  <cols>
    <col min="1" max="1" width="3.7109375" style="20" customWidth="1"/>
    <col min="2" max="2" width="9.140625" style="20"/>
    <col min="3" max="3" width="36.7109375" style="20" customWidth="1"/>
    <col min="4" max="4" width="9.140625" style="20"/>
    <col min="5" max="9" width="14.42578125" style="20" customWidth="1"/>
    <col min="10" max="16384" width="9.140625" style="20"/>
  </cols>
  <sheetData>
    <row r="1" spans="2:9" ht="21" customHeight="1"/>
    <row r="2" spans="2:9" ht="48" customHeight="1">
      <c r="B2" s="452" t="s">
        <v>715</v>
      </c>
      <c r="C2" s="452"/>
      <c r="D2" s="452"/>
      <c r="E2" s="452"/>
      <c r="F2" s="452"/>
      <c r="G2" s="452"/>
      <c r="H2" s="452"/>
      <c r="I2" s="452"/>
    </row>
    <row r="3" spans="2:9" ht="66.75" customHeight="1">
      <c r="B3" s="15" t="s">
        <v>887</v>
      </c>
      <c r="C3" s="10"/>
      <c r="D3" s="10"/>
      <c r="E3" s="501" t="s">
        <v>717</v>
      </c>
      <c r="F3" s="501" t="s">
        <v>718</v>
      </c>
      <c r="G3" s="456"/>
      <c r="H3" s="456"/>
      <c r="I3" s="456"/>
    </row>
    <row r="4" spans="2:9" ht="57" customHeight="1">
      <c r="B4" s="15"/>
      <c r="C4" s="10"/>
      <c r="D4" s="10"/>
      <c r="E4" s="501"/>
      <c r="F4" s="351"/>
      <c r="G4" s="310" t="s">
        <v>719</v>
      </c>
      <c r="H4" s="310" t="s">
        <v>720</v>
      </c>
      <c r="I4" s="311" t="s">
        <v>721</v>
      </c>
    </row>
    <row r="5" spans="2:9">
      <c r="B5" s="51">
        <v>1</v>
      </c>
      <c r="C5" s="27" t="s">
        <v>48</v>
      </c>
      <c r="D5" s="39"/>
      <c r="E5" s="39">
        <v>130518</v>
      </c>
      <c r="F5" s="39">
        <v>50550</v>
      </c>
      <c r="G5" s="39">
        <v>22814</v>
      </c>
      <c r="H5" s="39">
        <v>1818</v>
      </c>
      <c r="I5" s="39"/>
    </row>
    <row r="6" spans="2:9">
      <c r="B6" s="51">
        <v>2</v>
      </c>
      <c r="C6" s="27" t="s">
        <v>49</v>
      </c>
      <c r="D6" s="39"/>
      <c r="E6" s="39"/>
      <c r="F6" s="39"/>
      <c r="G6" s="39"/>
      <c r="H6" s="39"/>
      <c r="I6" s="39"/>
    </row>
    <row r="7" spans="2:9" s="48" customFormat="1">
      <c r="B7" s="59">
        <v>3</v>
      </c>
      <c r="C7" s="60" t="s">
        <v>40</v>
      </c>
      <c r="D7" s="61"/>
      <c r="E7" s="61">
        <f>SUM(E5:E6)</f>
        <v>130518</v>
      </c>
      <c r="F7" s="61">
        <f t="shared" ref="F7:H7" si="0">SUM(F5:F6)</f>
        <v>50550</v>
      </c>
      <c r="G7" s="61">
        <f t="shared" si="0"/>
        <v>22814</v>
      </c>
      <c r="H7" s="61">
        <f t="shared" si="0"/>
        <v>1818</v>
      </c>
      <c r="I7" s="61"/>
    </row>
    <row r="8" spans="2:9" s="48" customFormat="1">
      <c r="B8" s="350">
        <v>4</v>
      </c>
      <c r="C8" s="349" t="s">
        <v>716</v>
      </c>
      <c r="D8" s="347"/>
      <c r="E8" s="347"/>
      <c r="F8" s="347"/>
      <c r="G8" s="347"/>
      <c r="H8" s="347"/>
      <c r="I8" s="347"/>
    </row>
    <row r="9" spans="2:9" ht="13.5" thickBot="1">
      <c r="B9" s="52" t="s">
        <v>346</v>
      </c>
      <c r="C9" s="348" t="s">
        <v>43</v>
      </c>
      <c r="D9" s="53"/>
      <c r="E9" s="53">
        <v>432</v>
      </c>
      <c r="F9" s="53">
        <v>816</v>
      </c>
      <c r="G9" s="53">
        <v>65</v>
      </c>
      <c r="H9" s="53">
        <v>168</v>
      </c>
      <c r="I9" s="53"/>
    </row>
    <row r="10" spans="2:9">
      <c r="B10" s="51"/>
      <c r="C10" s="27"/>
      <c r="D10" s="39"/>
      <c r="E10" s="39"/>
    </row>
    <row r="11" spans="2:9">
      <c r="B11" s="51"/>
      <c r="C11" s="27"/>
      <c r="D11" s="39"/>
      <c r="E11" s="39"/>
    </row>
    <row r="12" spans="2:9">
      <c r="B12" s="51"/>
      <c r="C12" s="56"/>
      <c r="D12" s="39"/>
      <c r="E12" s="39"/>
    </row>
  </sheetData>
  <mergeCells count="3">
    <mergeCell ref="B2:I2"/>
    <mergeCell ref="E3:E4"/>
    <mergeCell ref="F3:I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44"/>
  <dimension ref="A1:N33"/>
  <sheetViews>
    <sheetView workbookViewId="0"/>
  </sheetViews>
  <sheetFormatPr defaultColWidth="9.140625" defaultRowHeight="12.75"/>
  <cols>
    <col min="1" max="1" width="3.7109375" style="32" customWidth="1"/>
    <col min="2" max="2" width="4.140625" style="32" customWidth="1"/>
    <col min="3" max="3" width="54" style="32" customWidth="1"/>
    <col min="4" max="4" width="15.7109375" style="32" customWidth="1"/>
    <col min="5" max="5" width="16.7109375" style="32" customWidth="1"/>
    <col min="6" max="6" width="2.85546875" style="32" customWidth="1"/>
    <col min="7" max="7" width="15.7109375" style="32" customWidth="1"/>
    <col min="8" max="8" width="16.7109375" style="32" customWidth="1"/>
    <col min="9" max="9" width="2.5703125" style="32" customWidth="1"/>
    <col min="10" max="11" width="15.7109375" style="32" customWidth="1"/>
    <col min="12" max="12" width="14.28515625" style="32" customWidth="1"/>
    <col min="13" max="13" width="11.28515625" style="32" bestFit="1" customWidth="1"/>
    <col min="14" max="16384" width="9.140625" style="32"/>
  </cols>
  <sheetData>
    <row r="1" spans="1:11" ht="21" customHeight="1">
      <c r="A1" s="20"/>
      <c r="B1" s="20"/>
      <c r="C1" s="20"/>
      <c r="D1" s="20"/>
      <c r="E1" s="20"/>
      <c r="F1" s="20"/>
      <c r="G1" s="20"/>
      <c r="H1" s="20"/>
      <c r="I1" s="20"/>
    </row>
    <row r="2" spans="1:11" ht="48.75" customHeight="1">
      <c r="A2" s="31"/>
      <c r="B2" s="452" t="s">
        <v>738</v>
      </c>
      <c r="C2" s="452"/>
      <c r="D2" s="452"/>
      <c r="E2" s="452"/>
      <c r="F2" s="452"/>
      <c r="G2" s="452"/>
      <c r="H2" s="452"/>
      <c r="I2" s="452"/>
      <c r="J2" s="452"/>
    </row>
    <row r="3" spans="1:11" ht="42.75" customHeight="1">
      <c r="A3" s="62"/>
      <c r="B3" s="66" t="s">
        <v>887</v>
      </c>
      <c r="C3" s="10"/>
      <c r="D3" s="502" t="s">
        <v>50</v>
      </c>
      <c r="E3" s="502"/>
      <c r="F3" s="45"/>
      <c r="G3" s="502" t="s">
        <v>736</v>
      </c>
      <c r="H3" s="502"/>
      <c r="I3" s="45"/>
      <c r="J3" s="502" t="s">
        <v>52</v>
      </c>
      <c r="K3" s="502"/>
    </row>
    <row r="4" spans="1:11" ht="25.5">
      <c r="A4" s="51"/>
      <c r="B4" s="64"/>
      <c r="C4" s="67" t="s">
        <v>53</v>
      </c>
      <c r="D4" s="34" t="s">
        <v>547</v>
      </c>
      <c r="E4" s="34" t="s">
        <v>46</v>
      </c>
      <c r="F4" s="34"/>
      <c r="G4" s="284" t="s">
        <v>547</v>
      </c>
      <c r="H4" s="284" t="s">
        <v>46</v>
      </c>
      <c r="I4" s="34"/>
      <c r="J4" s="34" t="s">
        <v>11</v>
      </c>
      <c r="K4" s="109" t="s">
        <v>737</v>
      </c>
    </row>
    <row r="5" spans="1:11">
      <c r="A5" s="51"/>
      <c r="B5" s="27">
        <v>1</v>
      </c>
      <c r="C5" s="33" t="s">
        <v>19</v>
      </c>
      <c r="D5" s="39">
        <v>15634</v>
      </c>
      <c r="E5" s="39"/>
      <c r="F5" s="39"/>
      <c r="G5" s="39">
        <v>16292</v>
      </c>
      <c r="H5" s="39"/>
      <c r="I5" s="39"/>
      <c r="J5" s="39"/>
      <c r="K5" s="39"/>
    </row>
    <row r="6" spans="1:11">
      <c r="A6" s="50"/>
      <c r="B6" s="27">
        <v>2</v>
      </c>
      <c r="C6" s="33" t="s">
        <v>54</v>
      </c>
      <c r="D6" s="39">
        <v>43</v>
      </c>
      <c r="E6" s="39">
        <v>98</v>
      </c>
      <c r="F6" s="39"/>
      <c r="G6" s="39">
        <v>59</v>
      </c>
      <c r="H6" s="39"/>
      <c r="I6" s="39"/>
      <c r="J6" s="39"/>
      <c r="K6" s="39"/>
    </row>
    <row r="7" spans="1:11">
      <c r="A7" s="51"/>
      <c r="B7" s="27">
        <v>3</v>
      </c>
      <c r="C7" s="33" t="s">
        <v>24</v>
      </c>
      <c r="D7" s="39"/>
      <c r="E7" s="39"/>
      <c r="F7" s="39"/>
      <c r="G7" s="39"/>
      <c r="H7" s="39"/>
      <c r="I7" s="39"/>
      <c r="J7" s="39"/>
      <c r="K7" s="39"/>
    </row>
    <row r="8" spans="1:11">
      <c r="B8" s="27">
        <v>4</v>
      </c>
      <c r="C8" s="33" t="s">
        <v>25</v>
      </c>
      <c r="D8" s="39"/>
      <c r="E8" s="39"/>
      <c r="F8" s="39"/>
      <c r="G8" s="39">
        <v>773</v>
      </c>
      <c r="H8" s="39"/>
      <c r="I8" s="39"/>
      <c r="J8" s="39"/>
      <c r="K8" s="39"/>
    </row>
    <row r="9" spans="1:11">
      <c r="B9" s="27">
        <v>5</v>
      </c>
      <c r="C9" s="33" t="s">
        <v>26</v>
      </c>
      <c r="D9" s="39"/>
      <c r="E9" s="39"/>
      <c r="F9" s="39"/>
      <c r="G9" s="39"/>
      <c r="H9" s="39"/>
      <c r="I9" s="39"/>
      <c r="J9" s="39"/>
      <c r="K9" s="39"/>
    </row>
    <row r="10" spans="1:11">
      <c r="B10" s="27">
        <v>6</v>
      </c>
      <c r="C10" s="33" t="s">
        <v>20</v>
      </c>
      <c r="D10" s="39">
        <v>1508</v>
      </c>
      <c r="E10" s="39">
        <v>1018</v>
      </c>
      <c r="F10" s="39"/>
      <c r="G10" s="39">
        <v>2248</v>
      </c>
      <c r="H10" s="39">
        <v>128</v>
      </c>
      <c r="I10" s="39"/>
      <c r="J10" s="39">
        <v>552</v>
      </c>
      <c r="K10" s="39">
        <v>23</v>
      </c>
    </row>
    <row r="11" spans="1:11">
      <c r="B11" s="27">
        <v>7</v>
      </c>
      <c r="C11" s="33" t="s">
        <v>21</v>
      </c>
      <c r="D11" s="39">
        <v>694</v>
      </c>
      <c r="E11" s="39">
        <v>645</v>
      </c>
      <c r="F11" s="39"/>
      <c r="G11" s="39">
        <v>449</v>
      </c>
      <c r="H11" s="39">
        <v>61</v>
      </c>
      <c r="I11" s="39"/>
      <c r="J11" s="39">
        <v>444</v>
      </c>
      <c r="K11" s="39">
        <v>84</v>
      </c>
    </row>
    <row r="12" spans="1:11">
      <c r="B12" s="27">
        <v>8</v>
      </c>
      <c r="C12" s="33" t="s">
        <v>22</v>
      </c>
      <c r="D12" s="39">
        <v>2682</v>
      </c>
      <c r="E12" s="39">
        <v>2726</v>
      </c>
      <c r="F12" s="39"/>
      <c r="G12" s="39">
        <v>2621</v>
      </c>
      <c r="H12" s="39">
        <v>1174</v>
      </c>
      <c r="I12" s="39"/>
      <c r="J12" s="39">
        <v>2747</v>
      </c>
      <c r="K12" s="39">
        <v>7</v>
      </c>
    </row>
    <row r="13" spans="1:11">
      <c r="B13" s="27">
        <v>9</v>
      </c>
      <c r="C13" s="33" t="s">
        <v>27</v>
      </c>
      <c r="D13" s="39">
        <v>637</v>
      </c>
      <c r="E13" s="39">
        <v>916</v>
      </c>
      <c r="F13" s="39"/>
      <c r="G13" s="39">
        <v>637</v>
      </c>
      <c r="H13" s="39">
        <v>393</v>
      </c>
      <c r="I13" s="39"/>
      <c r="J13" s="39">
        <v>355</v>
      </c>
      <c r="K13" s="39">
        <v>34</v>
      </c>
    </row>
    <row r="14" spans="1:11">
      <c r="B14" s="27">
        <v>10</v>
      </c>
      <c r="C14" s="33" t="s">
        <v>28</v>
      </c>
      <c r="D14" s="39">
        <v>116</v>
      </c>
      <c r="E14" s="39">
        <v>47</v>
      </c>
      <c r="F14" s="39"/>
      <c r="G14" s="39">
        <v>114</v>
      </c>
      <c r="H14" s="39">
        <v>35</v>
      </c>
      <c r="I14" s="39"/>
      <c r="J14" s="39">
        <v>203</v>
      </c>
      <c r="K14" s="39">
        <v>136</v>
      </c>
    </row>
    <row r="15" spans="1:11">
      <c r="B15" s="27">
        <v>11</v>
      </c>
      <c r="C15" s="33" t="s">
        <v>55</v>
      </c>
      <c r="D15" s="39"/>
      <c r="E15" s="39"/>
      <c r="F15" s="39"/>
      <c r="G15" s="39"/>
      <c r="H15" s="39"/>
      <c r="I15" s="39"/>
      <c r="J15" s="39"/>
      <c r="K15" s="39"/>
    </row>
    <row r="16" spans="1:11">
      <c r="B16" s="27">
        <v>12</v>
      </c>
      <c r="C16" s="33" t="s">
        <v>29</v>
      </c>
      <c r="D16" s="39"/>
      <c r="E16" s="39"/>
      <c r="F16" s="39"/>
      <c r="G16" s="39"/>
      <c r="H16" s="39"/>
      <c r="I16" s="39"/>
      <c r="J16" s="39"/>
      <c r="K16" s="39"/>
    </row>
    <row r="17" spans="2:14">
      <c r="B17" s="27">
        <v>13</v>
      </c>
      <c r="C17" s="33" t="s">
        <v>56</v>
      </c>
      <c r="D17" s="39"/>
      <c r="E17" s="39"/>
      <c r="F17" s="39"/>
      <c r="G17" s="39"/>
      <c r="H17" s="39"/>
      <c r="I17" s="39"/>
      <c r="J17" s="39"/>
      <c r="K17" s="39"/>
    </row>
    <row r="18" spans="2:14">
      <c r="B18" s="27">
        <v>14</v>
      </c>
      <c r="C18" s="33" t="s">
        <v>57</v>
      </c>
      <c r="D18" s="39"/>
      <c r="E18" s="39"/>
      <c r="F18" s="39"/>
      <c r="G18" s="39"/>
      <c r="H18" s="39"/>
      <c r="I18" s="39"/>
      <c r="J18" s="39"/>
      <c r="K18" s="39"/>
    </row>
    <row r="19" spans="2:14">
      <c r="B19" s="27">
        <v>15</v>
      </c>
      <c r="C19" s="33" t="s">
        <v>23</v>
      </c>
      <c r="D19" s="39">
        <v>1629</v>
      </c>
      <c r="E19" s="39"/>
      <c r="F19" s="39"/>
      <c r="G19" s="39">
        <v>1629</v>
      </c>
      <c r="H19" s="39"/>
      <c r="I19" s="39"/>
      <c r="J19" s="39">
        <v>3311</v>
      </c>
      <c r="K19" s="39">
        <v>203</v>
      </c>
    </row>
    <row r="20" spans="2:14">
      <c r="B20" s="27">
        <v>16</v>
      </c>
      <c r="C20" s="33" t="s">
        <v>58</v>
      </c>
      <c r="D20" s="39">
        <v>2389</v>
      </c>
      <c r="E20" s="39"/>
      <c r="F20" s="39"/>
      <c r="G20" s="39">
        <v>2389</v>
      </c>
      <c r="H20" s="39"/>
      <c r="I20" s="39"/>
      <c r="J20" s="39">
        <v>2189</v>
      </c>
      <c r="K20" s="39">
        <v>92</v>
      </c>
    </row>
    <row r="21" spans="2:14" ht="13.5" thickBot="1">
      <c r="B21" s="65">
        <v>17</v>
      </c>
      <c r="C21" s="24" t="s">
        <v>6</v>
      </c>
      <c r="D21" s="41">
        <f>SUM(D5:D20)</f>
        <v>25332</v>
      </c>
      <c r="E21" s="41">
        <f>SUM(E5:E20)</f>
        <v>5450</v>
      </c>
      <c r="F21" s="41"/>
      <c r="G21" s="41">
        <f>SUM(G5:G20)</f>
        <v>27211</v>
      </c>
      <c r="H21" s="41">
        <f>SUM(H5:H20)</f>
        <v>1791</v>
      </c>
      <c r="I21" s="41">
        <f t="shared" ref="I21" si="0">SUM(I5:I20)</f>
        <v>0</v>
      </c>
      <c r="J21" s="41">
        <f>SUM(J5:J20)</f>
        <v>9801</v>
      </c>
      <c r="K21" s="41">
        <v>34</v>
      </c>
      <c r="L21" s="104"/>
      <c r="M21" s="104"/>
      <c r="N21" s="111"/>
    </row>
    <row r="22" spans="2:14">
      <c r="B22" s="20"/>
      <c r="C22" s="20"/>
      <c r="D22" s="20"/>
      <c r="E22" s="20"/>
      <c r="F22" s="20"/>
      <c r="G22" s="20"/>
      <c r="H22" s="20"/>
      <c r="I22" s="20"/>
      <c r="J22" s="20"/>
      <c r="K22" s="20"/>
      <c r="M22" s="105"/>
    </row>
    <row r="23" spans="2:14">
      <c r="B23" s="32" t="s">
        <v>117</v>
      </c>
    </row>
    <row r="24" spans="2:14">
      <c r="B24" s="32" t="s">
        <v>116</v>
      </c>
    </row>
    <row r="25" spans="2:14">
      <c r="J25" s="73"/>
    </row>
    <row r="26" spans="2:14">
      <c r="J26" s="73"/>
    </row>
    <row r="27" spans="2:14">
      <c r="D27" s="73"/>
      <c r="J27" s="73"/>
    </row>
    <row r="28" spans="2:14">
      <c r="J28" s="73"/>
    </row>
    <row r="29" spans="2:14">
      <c r="D29" s="73"/>
    </row>
    <row r="30" spans="2:14">
      <c r="D30" s="73"/>
      <c r="J30" s="73"/>
    </row>
    <row r="33" spans="4:4">
      <c r="D33" s="73"/>
    </row>
  </sheetData>
  <mergeCells count="4">
    <mergeCell ref="B2:J2"/>
    <mergeCell ref="D3:E3"/>
    <mergeCell ref="G3:H3"/>
    <mergeCell ref="J3:K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45"/>
  <dimension ref="A1:T24"/>
  <sheetViews>
    <sheetView workbookViewId="0">
      <selection activeCell="T22" sqref="T22"/>
    </sheetView>
  </sheetViews>
  <sheetFormatPr defaultColWidth="9.140625" defaultRowHeight="12.75"/>
  <cols>
    <col min="1" max="1" width="3.7109375" style="32" customWidth="1"/>
    <col min="2" max="2" width="5.140625" style="32" customWidth="1"/>
    <col min="3" max="3" width="43" style="32" customWidth="1"/>
    <col min="4" max="18" width="9.7109375" style="32" customWidth="1"/>
    <col min="19" max="20" width="10.28515625" style="32" bestFit="1" customWidth="1"/>
    <col min="21" max="16384" width="9.140625" style="32"/>
  </cols>
  <sheetData>
    <row r="1" spans="1:20" ht="21" customHeight="1">
      <c r="A1" s="20"/>
      <c r="B1" s="20"/>
      <c r="C1" s="20"/>
      <c r="D1" s="20"/>
      <c r="E1" s="20"/>
      <c r="F1" s="20"/>
      <c r="G1" s="20"/>
      <c r="H1" s="20"/>
    </row>
    <row r="2" spans="1:20" ht="48" customHeight="1">
      <c r="A2" s="31"/>
      <c r="B2" s="452" t="s">
        <v>61</v>
      </c>
      <c r="C2" s="452"/>
      <c r="D2" s="452"/>
      <c r="E2" s="452"/>
      <c r="F2" s="452"/>
      <c r="G2" s="452"/>
      <c r="H2" s="452"/>
      <c r="I2" s="452"/>
      <c r="J2" s="452"/>
    </row>
    <row r="3" spans="1:20" ht="23.25" customHeight="1">
      <c r="A3" s="62"/>
      <c r="B3" s="66" t="s">
        <v>887</v>
      </c>
      <c r="C3" s="10"/>
      <c r="D3" s="505" t="s">
        <v>59</v>
      </c>
      <c r="E3" s="505"/>
      <c r="F3" s="505"/>
      <c r="G3" s="505"/>
      <c r="H3" s="505"/>
      <c r="I3" s="505"/>
      <c r="J3" s="505"/>
      <c r="K3" s="505"/>
      <c r="L3" s="505"/>
      <c r="M3" s="505"/>
      <c r="N3" s="505"/>
      <c r="O3" s="505"/>
      <c r="P3" s="505"/>
      <c r="Q3" s="505"/>
      <c r="R3" s="505"/>
      <c r="S3" s="503" t="s">
        <v>6</v>
      </c>
      <c r="T3" s="504" t="s">
        <v>60</v>
      </c>
    </row>
    <row r="4" spans="1:20" ht="21.75" customHeight="1">
      <c r="A4" s="51"/>
      <c r="B4" s="64" t="s">
        <v>51</v>
      </c>
      <c r="C4" s="67"/>
      <c r="D4" s="260">
        <v>0</v>
      </c>
      <c r="E4" s="260">
        <v>0.02</v>
      </c>
      <c r="F4" s="260">
        <v>0.04</v>
      </c>
      <c r="G4" s="261">
        <v>0.1</v>
      </c>
      <c r="H4" s="261">
        <v>0.2</v>
      </c>
      <c r="I4" s="261">
        <v>0.35</v>
      </c>
      <c r="J4" s="261">
        <v>0.5</v>
      </c>
      <c r="K4" s="261">
        <v>0.7</v>
      </c>
      <c r="L4" s="261">
        <v>0.75</v>
      </c>
      <c r="M4" s="260">
        <v>1</v>
      </c>
      <c r="N4" s="260">
        <v>1.5</v>
      </c>
      <c r="O4" s="260">
        <v>2.5</v>
      </c>
      <c r="P4" s="260">
        <v>3.7</v>
      </c>
      <c r="Q4" s="261">
        <v>12.5</v>
      </c>
      <c r="R4" s="262" t="s">
        <v>5</v>
      </c>
      <c r="S4" s="503"/>
      <c r="T4" s="504"/>
    </row>
    <row r="5" spans="1:20">
      <c r="A5" s="51"/>
      <c r="B5" s="57">
        <v>1</v>
      </c>
      <c r="C5" s="33" t="s">
        <v>19</v>
      </c>
      <c r="D5" s="39">
        <v>16292</v>
      </c>
      <c r="E5" s="39"/>
      <c r="F5" s="39"/>
      <c r="G5" s="39"/>
      <c r="H5" s="39"/>
      <c r="I5" s="39"/>
      <c r="J5" s="39"/>
      <c r="K5" s="39"/>
      <c r="L5" s="39"/>
      <c r="M5" s="39"/>
      <c r="N5" s="39"/>
      <c r="O5" s="39"/>
      <c r="P5" s="39"/>
      <c r="Q5" s="39"/>
      <c r="R5" s="39"/>
      <c r="S5" s="39">
        <f>SUM(D5:R5)</f>
        <v>16292</v>
      </c>
      <c r="T5" s="39">
        <v>0</v>
      </c>
    </row>
    <row r="6" spans="1:20">
      <c r="A6" s="50"/>
      <c r="B6" s="57">
        <v>2</v>
      </c>
      <c r="C6" s="33" t="s">
        <v>54</v>
      </c>
      <c r="D6" s="39">
        <v>59</v>
      </c>
      <c r="E6" s="39"/>
      <c r="F6" s="39"/>
      <c r="G6" s="39"/>
      <c r="H6" s="39"/>
      <c r="I6" s="39"/>
      <c r="J6" s="39"/>
      <c r="K6" s="39"/>
      <c r="L6" s="39"/>
      <c r="M6" s="39"/>
      <c r="N6" s="39"/>
      <c r="O6" s="39"/>
      <c r="P6" s="39"/>
      <c r="Q6" s="39"/>
      <c r="R6" s="39"/>
      <c r="S6" s="39">
        <f t="shared" ref="S6:S20" si="0">SUM(D6:R6)</f>
        <v>59</v>
      </c>
      <c r="T6" s="39">
        <f>S6</f>
        <v>59</v>
      </c>
    </row>
    <row r="7" spans="1:20">
      <c r="A7" s="51"/>
      <c r="B7" s="57">
        <v>3</v>
      </c>
      <c r="C7" s="33" t="s">
        <v>24</v>
      </c>
      <c r="D7" s="39"/>
      <c r="E7" s="39"/>
      <c r="F7" s="39"/>
      <c r="G7" s="39"/>
      <c r="H7" s="39"/>
      <c r="I7" s="39"/>
      <c r="J7" s="39"/>
      <c r="K7" s="39"/>
      <c r="L7" s="39"/>
      <c r="M7" s="39"/>
      <c r="N7" s="39"/>
      <c r="O7" s="39"/>
      <c r="P7" s="39"/>
      <c r="Q7" s="39"/>
      <c r="R7" s="39"/>
      <c r="S7" s="39"/>
      <c r="T7" s="39"/>
    </row>
    <row r="8" spans="1:20">
      <c r="B8" s="57">
        <v>4</v>
      </c>
      <c r="C8" s="33" t="s">
        <v>25</v>
      </c>
      <c r="D8" s="39">
        <v>773</v>
      </c>
      <c r="E8" s="39"/>
      <c r="F8" s="39"/>
      <c r="G8" s="39"/>
      <c r="H8" s="39"/>
      <c r="I8" s="39"/>
      <c r="J8" s="39"/>
      <c r="K8" s="39"/>
      <c r="L8" s="39"/>
      <c r="M8" s="39"/>
      <c r="N8" s="39"/>
      <c r="O8" s="39"/>
      <c r="P8" s="39"/>
      <c r="Q8" s="39"/>
      <c r="R8" s="39"/>
      <c r="S8" s="39">
        <f t="shared" si="0"/>
        <v>773</v>
      </c>
      <c r="T8" s="39">
        <v>0</v>
      </c>
    </row>
    <row r="9" spans="1:20">
      <c r="B9" s="57">
        <v>5</v>
      </c>
      <c r="C9" s="33" t="s">
        <v>26</v>
      </c>
      <c r="D9" s="39"/>
      <c r="E9" s="39"/>
      <c r="F9" s="39"/>
      <c r="G9" s="39"/>
      <c r="H9" s="39"/>
      <c r="I9" s="39"/>
      <c r="J9" s="39"/>
      <c r="K9" s="39"/>
      <c r="L9" s="39"/>
      <c r="M9" s="39"/>
      <c r="N9" s="39"/>
      <c r="O9" s="39"/>
      <c r="P9" s="39"/>
      <c r="Q9" s="39"/>
      <c r="R9" s="39"/>
      <c r="S9" s="39"/>
      <c r="T9" s="39"/>
    </row>
    <row r="10" spans="1:20">
      <c r="B10" s="57">
        <v>6</v>
      </c>
      <c r="C10" s="33" t="s">
        <v>20</v>
      </c>
      <c r="D10" s="39"/>
      <c r="E10" s="39"/>
      <c r="F10" s="39"/>
      <c r="G10" s="39"/>
      <c r="H10" s="39">
        <v>2182</v>
      </c>
      <c r="I10" s="39"/>
      <c r="J10" s="39">
        <v>119</v>
      </c>
      <c r="K10" s="39"/>
      <c r="L10" s="39"/>
      <c r="M10" s="39">
        <v>53</v>
      </c>
      <c r="N10" s="39"/>
      <c r="O10" s="39"/>
      <c r="P10" s="39"/>
      <c r="Q10" s="39"/>
      <c r="R10" s="39"/>
      <c r="S10" s="39">
        <f t="shared" si="0"/>
        <v>2354</v>
      </c>
      <c r="T10" s="39">
        <v>1690</v>
      </c>
    </row>
    <row r="11" spans="1:20">
      <c r="B11" s="57">
        <v>7</v>
      </c>
      <c r="C11" s="33" t="s">
        <v>21</v>
      </c>
      <c r="D11" s="39"/>
      <c r="E11" s="39"/>
      <c r="F11" s="39"/>
      <c r="G11" s="39"/>
      <c r="H11" s="39">
        <v>21</v>
      </c>
      <c r="I11" s="39"/>
      <c r="J11" s="39">
        <v>1</v>
      </c>
      <c r="K11" s="39"/>
      <c r="L11" s="39"/>
      <c r="M11" s="39">
        <v>509</v>
      </c>
      <c r="N11" s="39"/>
      <c r="O11" s="39"/>
      <c r="P11" s="39"/>
      <c r="Q11" s="39"/>
      <c r="R11" s="39"/>
      <c r="S11" s="39">
        <f t="shared" si="0"/>
        <v>531</v>
      </c>
      <c r="T11" s="39">
        <f>S11</f>
        <v>531</v>
      </c>
    </row>
    <row r="12" spans="1:20">
      <c r="B12" s="57">
        <v>8</v>
      </c>
      <c r="C12" s="33" t="s">
        <v>22</v>
      </c>
      <c r="D12" s="39"/>
      <c r="E12" s="39"/>
      <c r="F12" s="39"/>
      <c r="G12" s="39"/>
      <c r="H12" s="39">
        <v>1</v>
      </c>
      <c r="I12" s="39"/>
      <c r="J12" s="39"/>
      <c r="K12" s="39"/>
      <c r="L12" s="39">
        <v>3794</v>
      </c>
      <c r="M12" s="39"/>
      <c r="N12" s="39"/>
      <c r="O12" s="39"/>
      <c r="P12" s="39"/>
      <c r="Q12" s="39"/>
      <c r="R12" s="39"/>
      <c r="S12" s="39">
        <f t="shared" si="0"/>
        <v>3795</v>
      </c>
      <c r="T12" s="39">
        <f>S12</f>
        <v>3795</v>
      </c>
    </row>
    <row r="13" spans="1:20">
      <c r="B13" s="57">
        <v>9</v>
      </c>
      <c r="C13" s="33" t="s">
        <v>27</v>
      </c>
      <c r="D13" s="39"/>
      <c r="E13" s="39"/>
      <c r="F13" s="39"/>
      <c r="G13" s="39"/>
      <c r="H13" s="39"/>
      <c r="I13" s="39">
        <v>1025</v>
      </c>
      <c r="J13" s="39">
        <v>5</v>
      </c>
      <c r="K13" s="39"/>
      <c r="L13" s="39"/>
      <c r="M13" s="39"/>
      <c r="N13" s="39"/>
      <c r="O13" s="39"/>
      <c r="P13" s="39"/>
      <c r="Q13" s="39"/>
      <c r="R13" s="39"/>
      <c r="S13" s="39">
        <f t="shared" si="0"/>
        <v>1030</v>
      </c>
      <c r="T13" s="39">
        <f>S13</f>
        <v>1030</v>
      </c>
    </row>
    <row r="14" spans="1:20">
      <c r="B14" s="57">
        <v>10</v>
      </c>
      <c r="C14" s="33" t="s">
        <v>28</v>
      </c>
      <c r="D14" s="39"/>
      <c r="E14" s="39"/>
      <c r="F14" s="39"/>
      <c r="G14" s="39"/>
      <c r="H14" s="39"/>
      <c r="I14" s="39"/>
      <c r="J14" s="39"/>
      <c r="K14" s="39"/>
      <c r="L14" s="39"/>
      <c r="M14" s="39">
        <v>41</v>
      </c>
      <c r="N14" s="39">
        <v>108</v>
      </c>
      <c r="O14" s="39"/>
      <c r="P14" s="39"/>
      <c r="Q14" s="39"/>
      <c r="R14" s="39"/>
      <c r="S14" s="39">
        <f t="shared" si="0"/>
        <v>149</v>
      </c>
      <c r="T14" s="39">
        <f>S14</f>
        <v>149</v>
      </c>
    </row>
    <row r="15" spans="1:20">
      <c r="B15" s="57">
        <v>11</v>
      </c>
      <c r="C15" s="33" t="s">
        <v>55</v>
      </c>
      <c r="D15" s="39"/>
      <c r="E15" s="39"/>
      <c r="F15" s="39"/>
      <c r="G15" s="39"/>
      <c r="H15" s="39"/>
      <c r="I15" s="39"/>
      <c r="J15" s="39"/>
      <c r="K15" s="39"/>
      <c r="L15" s="39"/>
      <c r="M15" s="39"/>
      <c r="N15" s="39"/>
      <c r="O15" s="39"/>
      <c r="P15" s="39"/>
      <c r="Q15" s="39"/>
      <c r="R15" s="39"/>
      <c r="S15" s="39"/>
      <c r="T15" s="39"/>
    </row>
    <row r="16" spans="1:20">
      <c r="B16" s="57">
        <v>12</v>
      </c>
      <c r="C16" s="33" t="s">
        <v>29</v>
      </c>
      <c r="D16" s="39"/>
      <c r="E16" s="39"/>
      <c r="F16" s="39"/>
      <c r="G16" s="39"/>
      <c r="H16" s="39"/>
      <c r="I16" s="39"/>
      <c r="J16" s="39"/>
      <c r="K16" s="39"/>
      <c r="L16" s="39"/>
      <c r="M16" s="39"/>
      <c r="N16" s="39"/>
      <c r="O16" s="39"/>
      <c r="P16" s="39"/>
      <c r="Q16" s="39"/>
      <c r="R16" s="39"/>
      <c r="S16" s="39"/>
      <c r="T16" s="39"/>
    </row>
    <row r="17" spans="2:20" ht="24">
      <c r="B17" s="57">
        <v>13</v>
      </c>
      <c r="C17" s="33" t="s">
        <v>56</v>
      </c>
      <c r="D17" s="39"/>
      <c r="E17" s="39"/>
      <c r="F17" s="39"/>
      <c r="G17" s="39"/>
      <c r="H17" s="39"/>
      <c r="I17" s="39"/>
      <c r="J17" s="39"/>
      <c r="K17" s="39"/>
      <c r="L17" s="39"/>
      <c r="M17" s="39"/>
      <c r="N17" s="39"/>
      <c r="O17" s="39"/>
      <c r="P17" s="39"/>
      <c r="Q17" s="39"/>
      <c r="R17" s="39"/>
      <c r="S17" s="39"/>
      <c r="T17" s="39"/>
    </row>
    <row r="18" spans="2:20">
      <c r="B18" s="57">
        <v>14</v>
      </c>
      <c r="C18" s="33" t="s">
        <v>57</v>
      </c>
      <c r="D18" s="39"/>
      <c r="E18" s="39"/>
      <c r="F18" s="39"/>
      <c r="G18" s="39"/>
      <c r="H18" s="39"/>
      <c r="I18" s="39"/>
      <c r="J18" s="39"/>
      <c r="K18" s="39"/>
      <c r="L18" s="39"/>
      <c r="M18" s="39"/>
      <c r="N18" s="39"/>
      <c r="O18" s="39"/>
      <c r="P18" s="39"/>
      <c r="Q18" s="39"/>
      <c r="R18" s="39"/>
      <c r="S18" s="39"/>
      <c r="T18" s="39"/>
    </row>
    <row r="19" spans="2:20">
      <c r="B19" s="57">
        <v>15</v>
      </c>
      <c r="C19" s="33" t="s">
        <v>23</v>
      </c>
      <c r="D19" s="39"/>
      <c r="E19" s="39"/>
      <c r="F19" s="39"/>
      <c r="G19" s="39"/>
      <c r="H19" s="39"/>
      <c r="I19" s="39"/>
      <c r="J19" s="39"/>
      <c r="K19" s="39"/>
      <c r="L19" s="39"/>
      <c r="M19" s="39">
        <v>507</v>
      </c>
      <c r="N19" s="39"/>
      <c r="O19" s="39">
        <v>1122</v>
      </c>
      <c r="P19" s="39"/>
      <c r="Q19" s="39"/>
      <c r="R19" s="39"/>
      <c r="S19" s="39">
        <f t="shared" si="0"/>
        <v>1629</v>
      </c>
      <c r="T19" s="39">
        <f>S19</f>
        <v>1629</v>
      </c>
    </row>
    <row r="20" spans="2:20">
      <c r="B20" s="57">
        <v>16</v>
      </c>
      <c r="C20" s="33" t="s">
        <v>58</v>
      </c>
      <c r="D20" s="39">
        <v>217</v>
      </c>
      <c r="E20" s="39"/>
      <c r="F20" s="39"/>
      <c r="G20" s="39"/>
      <c r="H20" s="39"/>
      <c r="I20" s="39"/>
      <c r="J20" s="39"/>
      <c r="K20" s="39"/>
      <c r="L20" s="39"/>
      <c r="M20" s="39">
        <v>2161</v>
      </c>
      <c r="N20" s="39"/>
      <c r="O20" s="39">
        <v>11</v>
      </c>
      <c r="P20" s="39"/>
      <c r="Q20" s="39"/>
      <c r="R20" s="39"/>
      <c r="S20" s="39">
        <f t="shared" si="0"/>
        <v>2389</v>
      </c>
      <c r="T20" s="39">
        <f>S20</f>
        <v>2389</v>
      </c>
    </row>
    <row r="21" spans="2:20" ht="13.5" thickBot="1">
      <c r="B21" s="68">
        <v>17</v>
      </c>
      <c r="C21" s="24" t="s">
        <v>6</v>
      </c>
      <c r="D21" s="41">
        <f>SUM(D5:D20)</f>
        <v>17341</v>
      </c>
      <c r="E21" s="41">
        <f t="shared" ref="E21:T21" si="1">SUM(E5:E20)</f>
        <v>0</v>
      </c>
      <c r="F21" s="41">
        <f t="shared" si="1"/>
        <v>0</v>
      </c>
      <c r="G21" s="41">
        <f t="shared" si="1"/>
        <v>0</v>
      </c>
      <c r="H21" s="41">
        <f t="shared" si="1"/>
        <v>2204</v>
      </c>
      <c r="I21" s="41">
        <f t="shared" si="1"/>
        <v>1025</v>
      </c>
      <c r="J21" s="41">
        <f t="shared" si="1"/>
        <v>125</v>
      </c>
      <c r="K21" s="41">
        <f t="shared" si="1"/>
        <v>0</v>
      </c>
      <c r="L21" s="41">
        <f t="shared" si="1"/>
        <v>3794</v>
      </c>
      <c r="M21" s="41">
        <f t="shared" si="1"/>
        <v>3271</v>
      </c>
      <c r="N21" s="41">
        <f t="shared" si="1"/>
        <v>108</v>
      </c>
      <c r="O21" s="41">
        <f t="shared" si="1"/>
        <v>1133</v>
      </c>
      <c r="P21" s="41">
        <f t="shared" si="1"/>
        <v>0</v>
      </c>
      <c r="Q21" s="41">
        <f t="shared" si="1"/>
        <v>0</v>
      </c>
      <c r="R21" s="41">
        <f t="shared" si="1"/>
        <v>0</v>
      </c>
      <c r="S21" s="41">
        <f t="shared" si="1"/>
        <v>29001</v>
      </c>
      <c r="T21" s="41">
        <f t="shared" si="1"/>
        <v>11272</v>
      </c>
    </row>
    <row r="22" spans="2:20">
      <c r="B22" s="38"/>
      <c r="C22" s="38"/>
      <c r="D22" s="38"/>
      <c r="E22" s="38"/>
      <c r="F22" s="38"/>
      <c r="G22" s="38"/>
      <c r="H22" s="38"/>
      <c r="I22" s="38"/>
      <c r="J22" s="38"/>
      <c r="K22" s="38"/>
      <c r="L22" s="38"/>
    </row>
    <row r="23" spans="2:20">
      <c r="B23" s="38"/>
      <c r="C23" s="38"/>
      <c r="D23" s="38"/>
      <c r="E23" s="38"/>
      <c r="F23" s="38"/>
      <c r="G23" s="38"/>
      <c r="H23" s="38"/>
      <c r="I23" s="38"/>
      <c r="J23" s="38"/>
      <c r="K23" s="38"/>
      <c r="L23" s="38"/>
    </row>
    <row r="24" spans="2:20">
      <c r="B24" s="38"/>
      <c r="C24" s="38"/>
      <c r="D24" s="38"/>
      <c r="E24" s="38"/>
      <c r="F24" s="38"/>
      <c r="G24" s="38"/>
      <c r="H24" s="38"/>
      <c r="I24" s="38"/>
      <c r="J24" s="38"/>
      <c r="K24" s="38"/>
      <c r="L24" s="38"/>
    </row>
  </sheetData>
  <mergeCells count="4">
    <mergeCell ref="S3:S4"/>
    <mergeCell ref="T3:T4"/>
    <mergeCell ref="B2:J2"/>
    <mergeCell ref="D3:R3"/>
  </mergeCells>
  <pageMargins left="0.7" right="0.7" top="0.75" bottom="0.75" header="0.3" footer="0.3"/>
  <ignoredErrors>
    <ignoredError sqref="D21 E21:Q21" formulaRange="1"/>
  </ignoredError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46"/>
  <dimension ref="A1:R90"/>
  <sheetViews>
    <sheetView workbookViewId="0">
      <selection activeCell="L64" sqref="L64"/>
    </sheetView>
  </sheetViews>
  <sheetFormatPr defaultColWidth="9.140625" defaultRowHeight="12.75"/>
  <cols>
    <col min="1" max="1" width="3.7109375" style="32" customWidth="1"/>
    <col min="2" max="2" width="31.5703125" style="32" customWidth="1"/>
    <col min="3" max="3" width="19.5703125" style="32" customWidth="1"/>
    <col min="4" max="15" width="13.7109375" style="32" customWidth="1"/>
    <col min="16" max="16384" width="9.140625" style="32"/>
  </cols>
  <sheetData>
    <row r="1" spans="1:16" ht="21" customHeight="1">
      <c r="A1" s="20"/>
      <c r="B1" s="20"/>
      <c r="C1" s="20"/>
      <c r="D1" s="20"/>
      <c r="E1" s="20"/>
      <c r="F1" s="20"/>
      <c r="G1" s="20"/>
      <c r="H1" s="20"/>
    </row>
    <row r="2" spans="1:16" ht="48" customHeight="1">
      <c r="A2" s="31"/>
      <c r="B2" s="452" t="s">
        <v>755</v>
      </c>
      <c r="C2" s="452"/>
      <c r="D2" s="452"/>
      <c r="E2" s="452"/>
      <c r="F2" s="452"/>
      <c r="G2" s="452"/>
      <c r="H2" s="452"/>
      <c r="I2" s="452"/>
    </row>
    <row r="3" spans="1:16" ht="63.75">
      <c r="A3" s="62"/>
      <c r="B3" s="66" t="s">
        <v>887</v>
      </c>
      <c r="C3" s="11" t="s">
        <v>114</v>
      </c>
      <c r="D3" s="34" t="s">
        <v>744</v>
      </c>
      <c r="E3" s="34" t="s">
        <v>745</v>
      </c>
      <c r="F3" s="34" t="s">
        <v>743</v>
      </c>
      <c r="G3" s="45" t="s">
        <v>742</v>
      </c>
      <c r="H3" s="34" t="s">
        <v>516</v>
      </c>
      <c r="I3" s="34" t="s">
        <v>65</v>
      </c>
      <c r="J3" s="34" t="s">
        <v>517</v>
      </c>
      <c r="K3" s="34" t="s">
        <v>518</v>
      </c>
      <c r="L3" s="34" t="s">
        <v>741</v>
      </c>
      <c r="M3" s="34" t="s">
        <v>740</v>
      </c>
      <c r="N3" s="34" t="s">
        <v>739</v>
      </c>
      <c r="O3" s="34" t="s">
        <v>64</v>
      </c>
    </row>
    <row r="4" spans="1:16">
      <c r="A4" s="51"/>
      <c r="B4" s="55" t="s">
        <v>62</v>
      </c>
      <c r="C4" s="96"/>
      <c r="D4" s="88"/>
      <c r="E4" s="85"/>
      <c r="F4" s="85"/>
      <c r="G4" s="85"/>
      <c r="H4" s="85"/>
      <c r="I4" s="85"/>
      <c r="J4" s="85"/>
      <c r="K4" s="85"/>
      <c r="L4" s="85"/>
      <c r="M4" s="85"/>
      <c r="N4" s="85"/>
      <c r="O4" s="85"/>
      <c r="P4" s="38"/>
    </row>
    <row r="5" spans="1:16">
      <c r="A5" s="51"/>
      <c r="B5" s="27"/>
      <c r="C5" s="33" t="s">
        <v>67</v>
      </c>
      <c r="D5" s="39">
        <v>4715.5174919199881</v>
      </c>
      <c r="E5" s="39">
        <v>4160.616516276189</v>
      </c>
      <c r="F5" s="77">
        <v>0.98996833477857882</v>
      </c>
      <c r="G5" s="39">
        <v>5989.0367798968045</v>
      </c>
      <c r="H5" s="77">
        <v>3.7642647751875356E-4</v>
      </c>
      <c r="I5" s="39">
        <v>27198</v>
      </c>
      <c r="J5" s="77">
        <v>0.76654731045136315</v>
      </c>
      <c r="K5" s="39">
        <v>0</v>
      </c>
      <c r="L5" s="39">
        <v>520.94778288395435</v>
      </c>
      <c r="M5" s="77">
        <v>8.6983567145989482E-2</v>
      </c>
      <c r="N5" s="39">
        <v>1.7202929292613616</v>
      </c>
      <c r="O5" s="88"/>
      <c r="P5" s="38"/>
    </row>
    <row r="6" spans="1:16">
      <c r="A6" s="51"/>
      <c r="B6" s="27"/>
      <c r="C6" s="352" t="s">
        <v>746</v>
      </c>
      <c r="D6" s="39">
        <v>4465.2908928749903</v>
      </c>
      <c r="E6" s="39">
        <v>4029.5369060911885</v>
      </c>
      <c r="F6" s="77">
        <v>0.9896915979344405</v>
      </c>
      <c r="G6" s="39">
        <v>5706.5028099873161</v>
      </c>
      <c r="H6" s="77">
        <v>3.3120216909225192E-4</v>
      </c>
      <c r="I6" s="39">
        <v>26232</v>
      </c>
      <c r="J6" s="77">
        <v>0.76771582882309031</v>
      </c>
      <c r="K6" s="39">
        <v>0</v>
      </c>
      <c r="L6" s="39">
        <v>457.55400227919966</v>
      </c>
      <c r="M6" s="77">
        <v>8.0181157797452593E-2</v>
      </c>
      <c r="N6" s="39">
        <v>1.4495350395704212</v>
      </c>
      <c r="O6" s="88"/>
      <c r="P6" s="38"/>
    </row>
    <row r="7" spans="1:16">
      <c r="A7" s="51"/>
      <c r="B7" s="27"/>
      <c r="C7" s="352" t="s">
        <v>747</v>
      </c>
      <c r="D7" s="39">
        <v>250.22659904500014</v>
      </c>
      <c r="E7" s="39">
        <v>131.07961018499992</v>
      </c>
      <c r="F7" s="77">
        <v>0.99847554139260908</v>
      </c>
      <c r="G7" s="39">
        <v>282.53396990950307</v>
      </c>
      <c r="H7" s="77">
        <v>1.2898481209346867E-3</v>
      </c>
      <c r="I7" s="39">
        <v>966</v>
      </c>
      <c r="J7" s="77">
        <v>0.74294606570925525</v>
      </c>
      <c r="K7" s="39">
        <v>0</v>
      </c>
      <c r="L7" s="39">
        <v>63.393780604755129</v>
      </c>
      <c r="M7" s="77">
        <v>0.22437578258310126</v>
      </c>
      <c r="N7" s="39">
        <v>0.27075788969094022</v>
      </c>
      <c r="O7" s="88"/>
      <c r="P7" s="38"/>
    </row>
    <row r="8" spans="1:16">
      <c r="A8" s="50"/>
      <c r="B8" s="55"/>
      <c r="C8" s="33" t="s">
        <v>68</v>
      </c>
      <c r="D8" s="39">
        <v>366.57900279500035</v>
      </c>
      <c r="E8" s="39">
        <v>211.37207624499968</v>
      </c>
      <c r="F8" s="77">
        <v>0.99694266704249546</v>
      </c>
      <c r="G8" s="39">
        <v>432.80535110505394</v>
      </c>
      <c r="H8" s="77">
        <v>1.9549695161914316E-3</v>
      </c>
      <c r="I8" s="39">
        <v>1470</v>
      </c>
      <c r="J8" s="77">
        <v>0.75204251164165903</v>
      </c>
      <c r="K8" s="39">
        <v>0</v>
      </c>
      <c r="L8" s="39">
        <v>133.74501686912939</v>
      </c>
      <c r="M8" s="77">
        <v>0.3090188615451423</v>
      </c>
      <c r="N8" s="39">
        <v>0.63628591576493132</v>
      </c>
      <c r="O8" s="88"/>
      <c r="P8" s="38"/>
    </row>
    <row r="9" spans="1:16">
      <c r="A9" s="51"/>
      <c r="B9" s="27"/>
      <c r="C9" s="33" t="s">
        <v>69</v>
      </c>
      <c r="D9" s="39">
        <v>337.01429855000026</v>
      </c>
      <c r="E9" s="39">
        <v>188.34490290500011</v>
      </c>
      <c r="F9" s="77">
        <v>0.99865586980005683</v>
      </c>
      <c r="G9" s="39">
        <v>399.33725877422637</v>
      </c>
      <c r="H9" s="77">
        <v>3.3392472074864356E-3</v>
      </c>
      <c r="I9" s="39">
        <v>1355</v>
      </c>
      <c r="J9" s="77">
        <v>0.72652181938365024</v>
      </c>
      <c r="K9" s="39">
        <v>0</v>
      </c>
      <c r="L9" s="39">
        <v>174.57342163455911</v>
      </c>
      <c r="M9" s="77">
        <v>0.43715786042708787</v>
      </c>
      <c r="N9" s="39">
        <v>0.96813711632283339</v>
      </c>
      <c r="O9" s="88"/>
      <c r="P9" s="38"/>
    </row>
    <row r="10" spans="1:16">
      <c r="B10" s="38"/>
      <c r="C10" s="33" t="s">
        <v>70</v>
      </c>
      <c r="D10" s="39">
        <v>59.577849159999936</v>
      </c>
      <c r="E10" s="39">
        <v>28.996241090000002</v>
      </c>
      <c r="F10" s="77">
        <v>0.99495712745848197</v>
      </c>
      <c r="G10" s="39">
        <v>65.156393581790752</v>
      </c>
      <c r="H10" s="77">
        <v>6.0480261786918172E-3</v>
      </c>
      <c r="I10" s="39">
        <v>282</v>
      </c>
      <c r="J10" s="77">
        <v>0.74428199923707372</v>
      </c>
      <c r="K10" s="39">
        <v>0</v>
      </c>
      <c r="L10" s="39">
        <v>43.549016790828517</v>
      </c>
      <c r="M10" s="77">
        <v>0.66837672248021962</v>
      </c>
      <c r="N10" s="39">
        <v>0.29308883891044851</v>
      </c>
      <c r="O10" s="88"/>
      <c r="P10" s="38"/>
    </row>
    <row r="11" spans="1:16">
      <c r="B11" s="38"/>
      <c r="C11" s="33" t="s">
        <v>71</v>
      </c>
      <c r="D11" s="39">
        <v>178.53694697999993</v>
      </c>
      <c r="E11" s="39">
        <v>120.98366118499996</v>
      </c>
      <c r="F11" s="77">
        <v>0.99474527028052273</v>
      </c>
      <c r="G11" s="39">
        <v>184.55022302836466</v>
      </c>
      <c r="H11" s="77">
        <v>1.1648961755843752E-2</v>
      </c>
      <c r="I11" s="39">
        <v>1230</v>
      </c>
      <c r="J11" s="77">
        <v>0.76912583970226134</v>
      </c>
      <c r="K11" s="39">
        <v>0</v>
      </c>
      <c r="L11" s="39">
        <v>198.48790982257907</v>
      </c>
      <c r="M11" s="77">
        <v>1.0755224597700552</v>
      </c>
      <c r="N11" s="39">
        <v>1.6508076471953719</v>
      </c>
      <c r="O11" s="88"/>
      <c r="P11" s="38"/>
    </row>
    <row r="12" spans="1:16">
      <c r="B12" s="38"/>
      <c r="C12" s="352" t="s">
        <v>748</v>
      </c>
      <c r="D12" s="39">
        <v>151.83184120000004</v>
      </c>
      <c r="E12" s="39">
        <v>104.19241689499998</v>
      </c>
      <c r="F12" s="77">
        <v>0.99403894457476794</v>
      </c>
      <c r="G12" s="39">
        <v>157.55907183780408</v>
      </c>
      <c r="H12" s="77">
        <v>1.0227688897990873E-2</v>
      </c>
      <c r="I12" s="39">
        <v>1073</v>
      </c>
      <c r="J12" s="77">
        <v>0.76988551029890107</v>
      </c>
      <c r="K12" s="39">
        <v>0</v>
      </c>
      <c r="L12" s="39">
        <v>157.37601381197365</v>
      </c>
      <c r="M12" s="77">
        <v>0.99883816257804015</v>
      </c>
      <c r="N12" s="39">
        <v>1.2371378316525701</v>
      </c>
      <c r="O12" s="88"/>
      <c r="P12" s="38"/>
    </row>
    <row r="13" spans="1:16">
      <c r="B13" s="38"/>
      <c r="C13" s="352" t="s">
        <v>749</v>
      </c>
      <c r="D13" s="39">
        <v>26.705105779999997</v>
      </c>
      <c r="E13" s="39">
        <v>16.791244289999998</v>
      </c>
      <c r="F13" s="77">
        <v>0.99912813679872914</v>
      </c>
      <c r="G13" s="39">
        <v>26.991151190560547</v>
      </c>
      <c r="H13" s="77">
        <v>1.9945548690226789E-2</v>
      </c>
      <c r="I13" s="39">
        <v>157</v>
      </c>
      <c r="J13" s="77">
        <v>0.7646913125024436</v>
      </c>
      <c r="K13" s="39">
        <v>0</v>
      </c>
      <c r="L13" s="39">
        <v>41.111896010605449</v>
      </c>
      <c r="M13" s="77">
        <v>1.5231620067017839</v>
      </c>
      <c r="N13" s="39">
        <v>0.41366981554280108</v>
      </c>
      <c r="O13" s="88"/>
      <c r="P13" s="38"/>
    </row>
    <row r="14" spans="1:16">
      <c r="B14" s="38"/>
      <c r="C14" s="33" t="s">
        <v>72</v>
      </c>
      <c r="D14" s="39">
        <v>179.37050543500007</v>
      </c>
      <c r="E14" s="39">
        <v>61.18779324999997</v>
      </c>
      <c r="F14" s="77">
        <v>0.99897454343967518</v>
      </c>
      <c r="G14" s="39">
        <v>154.42799368207187</v>
      </c>
      <c r="H14" s="77">
        <v>7.7053983781414204E-2</v>
      </c>
      <c r="I14" s="39">
        <v>1184</v>
      </c>
      <c r="J14" s="77">
        <v>0.76540034602392104</v>
      </c>
      <c r="K14" s="39">
        <v>0</v>
      </c>
      <c r="L14" s="39">
        <v>502.00178230324798</v>
      </c>
      <c r="M14" s="77">
        <v>3.2507175048634158</v>
      </c>
      <c r="N14" s="39">
        <v>9.0743338475136959</v>
      </c>
      <c r="O14" s="88"/>
      <c r="P14" s="38"/>
    </row>
    <row r="15" spans="1:16">
      <c r="B15" s="38"/>
      <c r="C15" s="352" t="s">
        <v>750</v>
      </c>
      <c r="D15" s="39">
        <v>10.226077824999996</v>
      </c>
      <c r="E15" s="39">
        <v>4.7483122749999991</v>
      </c>
      <c r="F15" s="77">
        <v>1</v>
      </c>
      <c r="G15" s="39">
        <v>10.078295825974761</v>
      </c>
      <c r="H15" s="77">
        <v>3.7398020126657411E-2</v>
      </c>
      <c r="I15" s="39">
        <v>80</v>
      </c>
      <c r="J15" s="77">
        <v>0.76331455139247517</v>
      </c>
      <c r="K15" s="39">
        <v>0</v>
      </c>
      <c r="L15" s="39">
        <v>22.119432425474294</v>
      </c>
      <c r="M15" s="77">
        <v>2.1947591941552211</v>
      </c>
      <c r="N15" s="39">
        <v>0.28811733261097505</v>
      </c>
      <c r="O15" s="88"/>
      <c r="P15" s="38"/>
    </row>
    <row r="16" spans="1:16">
      <c r="B16" s="38"/>
      <c r="C16" s="352" t="s">
        <v>751</v>
      </c>
      <c r="D16" s="39">
        <v>169.14442761000004</v>
      </c>
      <c r="E16" s="39">
        <v>56.439480974999967</v>
      </c>
      <c r="F16" s="77">
        <v>0.99888827071198982</v>
      </c>
      <c r="G16" s="39">
        <v>144.34969785609721</v>
      </c>
      <c r="H16" s="77">
        <v>7.9822708197970729E-2</v>
      </c>
      <c r="I16" s="39">
        <v>1104</v>
      </c>
      <c r="J16" s="77">
        <v>0.76554597331403718</v>
      </c>
      <c r="K16" s="39">
        <v>0</v>
      </c>
      <c r="L16" s="39">
        <v>479.88234987777344</v>
      </c>
      <c r="M16" s="77">
        <v>3.3244430504881977</v>
      </c>
      <c r="N16" s="39">
        <v>8.786216514902728</v>
      </c>
      <c r="O16" s="88"/>
      <c r="P16" s="38"/>
    </row>
    <row r="17" spans="2:16">
      <c r="B17" s="38"/>
      <c r="C17" s="33" t="s">
        <v>73</v>
      </c>
      <c r="D17" s="39">
        <v>8.7986584400000005</v>
      </c>
      <c r="E17" s="39">
        <v>7.1538562300000015</v>
      </c>
      <c r="F17" s="77">
        <v>1</v>
      </c>
      <c r="G17" s="39">
        <v>8.7791906451872066</v>
      </c>
      <c r="H17" s="77">
        <v>0.19100977636032232</v>
      </c>
      <c r="I17" s="39">
        <v>81</v>
      </c>
      <c r="J17" s="77">
        <v>0.74908664259585833</v>
      </c>
      <c r="K17" s="39">
        <v>0</v>
      </c>
      <c r="L17" s="39">
        <v>30.248917028800413</v>
      </c>
      <c r="M17" s="77">
        <v>3.4455245649988262</v>
      </c>
      <c r="N17" s="39">
        <v>1.2442339451973081</v>
      </c>
      <c r="O17" s="88"/>
      <c r="P17" s="38"/>
    </row>
    <row r="18" spans="2:16">
      <c r="B18" s="38"/>
      <c r="C18" s="352" t="s">
        <v>752</v>
      </c>
      <c r="D18" s="39">
        <v>1.4761405899999998</v>
      </c>
      <c r="E18" s="39">
        <v>2.1926296000000001</v>
      </c>
      <c r="F18" s="77">
        <v>1</v>
      </c>
      <c r="G18" s="39">
        <v>1.7104045561120562</v>
      </c>
      <c r="H18" s="77">
        <v>0.11191537893452171</v>
      </c>
      <c r="I18" s="39">
        <v>21</v>
      </c>
      <c r="J18" s="77">
        <v>0.82329160218624298</v>
      </c>
      <c r="K18" s="39">
        <v>0</v>
      </c>
      <c r="L18" s="39">
        <v>6.494532485666479</v>
      </c>
      <c r="M18" s="77">
        <v>3.7970738925235845</v>
      </c>
      <c r="N18" s="39">
        <v>0.1578611122374782</v>
      </c>
      <c r="O18" s="88"/>
      <c r="P18" s="38"/>
    </row>
    <row r="19" spans="2:16">
      <c r="B19" s="38"/>
      <c r="C19" s="352" t="s">
        <v>753</v>
      </c>
      <c r="D19" s="39">
        <v>7.3225178500000005</v>
      </c>
      <c r="E19" s="39">
        <v>4.9612266299999996</v>
      </c>
      <c r="F19" s="77">
        <v>1</v>
      </c>
      <c r="G19" s="39">
        <v>7.0687860890751502</v>
      </c>
      <c r="H19" s="77">
        <v>0.21014791634861657</v>
      </c>
      <c r="I19" s="39">
        <v>60</v>
      </c>
      <c r="J19" s="77">
        <v>0.73113157939686557</v>
      </c>
      <c r="K19" s="39">
        <v>0</v>
      </c>
      <c r="L19" s="39">
        <v>23.754384543133938</v>
      </c>
      <c r="M19" s="77">
        <v>3.3604616469928938</v>
      </c>
      <c r="N19" s="39">
        <v>1.0863728329598306</v>
      </c>
      <c r="O19" s="88"/>
      <c r="P19" s="38"/>
    </row>
    <row r="20" spans="2:16">
      <c r="B20" s="38"/>
      <c r="C20" s="352" t="s">
        <v>754</v>
      </c>
      <c r="D20" s="39"/>
      <c r="E20" s="39"/>
      <c r="F20" s="77"/>
      <c r="G20" s="39"/>
      <c r="H20" s="77"/>
      <c r="I20" s="39"/>
      <c r="J20" s="77"/>
      <c r="K20" s="39"/>
      <c r="L20" s="39"/>
      <c r="M20" s="77"/>
      <c r="N20" s="39"/>
      <c r="O20" s="88"/>
      <c r="P20" s="38"/>
    </row>
    <row r="21" spans="2:16">
      <c r="B21" s="38"/>
      <c r="C21" s="33" t="s">
        <v>74</v>
      </c>
      <c r="D21" s="39">
        <v>47.180766069999976</v>
      </c>
      <c r="E21" s="39">
        <v>19.868018329999998</v>
      </c>
      <c r="F21" s="77">
        <v>0.9997935318997665</v>
      </c>
      <c r="G21" s="39">
        <v>41.854689733103989</v>
      </c>
      <c r="H21" s="77">
        <v>1</v>
      </c>
      <c r="I21" s="39">
        <v>237</v>
      </c>
      <c r="J21" s="77">
        <v>0.38767126358271781</v>
      </c>
      <c r="K21" s="39">
        <v>0</v>
      </c>
      <c r="L21" s="39">
        <v>310.45017085600728</v>
      </c>
      <c r="M21" s="77">
        <v>7.4173329879080185</v>
      </c>
      <c r="N21" s="39">
        <v>16.225860455695031</v>
      </c>
      <c r="O21" s="88"/>
      <c r="P21" s="38"/>
    </row>
    <row r="22" spans="2:16" s="69" customFormat="1" ht="13.5" thickBot="1">
      <c r="B22" s="40"/>
      <c r="C22" s="24" t="s">
        <v>66</v>
      </c>
      <c r="D22" s="41">
        <v>5892.575519349989</v>
      </c>
      <c r="E22" s="41">
        <v>4798.5230655111882</v>
      </c>
      <c r="F22" s="78">
        <v>0.99093760421210519</v>
      </c>
      <c r="G22" s="41">
        <v>7275.9478804466034</v>
      </c>
      <c r="H22" s="78">
        <v>8.5774141456109922E-3</v>
      </c>
      <c r="I22" s="41">
        <v>33037</v>
      </c>
      <c r="J22" s="78">
        <v>0.76112884984087004</v>
      </c>
      <c r="K22" s="41">
        <v>0</v>
      </c>
      <c r="L22" s="41">
        <v>1914.0040181891063</v>
      </c>
      <c r="M22" s="78">
        <v>0.26305906112010541</v>
      </c>
      <c r="N22" s="41">
        <v>31.813040695860984</v>
      </c>
      <c r="O22" s="41">
        <v>114.05554251336392</v>
      </c>
      <c r="P22" s="72"/>
    </row>
    <row r="23" spans="2:16">
      <c r="B23" s="38"/>
      <c r="C23" s="38"/>
      <c r="D23" s="38"/>
      <c r="E23" s="38"/>
      <c r="F23" s="38"/>
      <c r="G23" s="38"/>
      <c r="H23" s="38"/>
      <c r="I23" s="38"/>
      <c r="J23" s="38"/>
      <c r="K23" s="38"/>
      <c r="L23" s="38"/>
      <c r="M23" s="38"/>
      <c r="N23" s="38"/>
      <c r="O23" s="38"/>
      <c r="P23" s="38"/>
    </row>
    <row r="24" spans="2:16" ht="63.75">
      <c r="B24" s="66" t="s">
        <v>887</v>
      </c>
      <c r="C24" s="11" t="s">
        <v>114</v>
      </c>
      <c r="D24" s="284" t="s">
        <v>744</v>
      </c>
      <c r="E24" s="284" t="s">
        <v>745</v>
      </c>
      <c r="F24" s="284" t="s">
        <v>743</v>
      </c>
      <c r="G24" s="285" t="s">
        <v>742</v>
      </c>
      <c r="H24" s="284" t="s">
        <v>516</v>
      </c>
      <c r="I24" s="284" t="s">
        <v>65</v>
      </c>
      <c r="J24" s="284" t="s">
        <v>517</v>
      </c>
      <c r="K24" s="284" t="s">
        <v>518</v>
      </c>
      <c r="L24" s="284" t="s">
        <v>741</v>
      </c>
      <c r="M24" s="284" t="s">
        <v>740</v>
      </c>
      <c r="N24" s="284" t="s">
        <v>739</v>
      </c>
      <c r="O24" s="284" t="s">
        <v>64</v>
      </c>
      <c r="P24" s="38"/>
    </row>
    <row r="25" spans="2:16">
      <c r="B25" s="55" t="s">
        <v>75</v>
      </c>
      <c r="C25" s="96"/>
      <c r="D25" s="88"/>
      <c r="E25" s="85"/>
      <c r="F25" s="85"/>
      <c r="G25" s="85"/>
      <c r="H25" s="85"/>
      <c r="I25" s="85"/>
      <c r="J25" s="85"/>
      <c r="K25" s="85"/>
      <c r="L25" s="85"/>
      <c r="M25" s="85"/>
      <c r="N25" s="85"/>
      <c r="O25" s="85"/>
      <c r="P25" s="38"/>
    </row>
    <row r="26" spans="2:16">
      <c r="B26" s="27"/>
      <c r="C26" s="33" t="s">
        <v>67</v>
      </c>
      <c r="D26" s="39">
        <v>2807.0546111500157</v>
      </c>
      <c r="E26" s="39">
        <v>11204.504893748823</v>
      </c>
      <c r="F26" s="77">
        <v>0.99743780776033919</v>
      </c>
      <c r="G26" s="39">
        <v>12384.561673010276</v>
      </c>
      <c r="H26" s="77">
        <v>3.8403603876387046E-4</v>
      </c>
      <c r="I26" s="39">
        <v>82927</v>
      </c>
      <c r="J26" s="77">
        <v>0.77773866934785318</v>
      </c>
      <c r="K26" s="39">
        <v>0</v>
      </c>
      <c r="L26" s="39">
        <v>1180.5240637901477</v>
      </c>
      <c r="M26" s="77">
        <v>9.5322232224243242E-2</v>
      </c>
      <c r="N26" s="39">
        <v>3.6851337215942399</v>
      </c>
      <c r="O26" s="88"/>
      <c r="P26" s="38"/>
    </row>
    <row r="27" spans="2:16">
      <c r="B27" s="27"/>
      <c r="C27" s="352" t="s">
        <v>746</v>
      </c>
      <c r="D27" s="39">
        <v>2602.6405417550081</v>
      </c>
      <c r="E27" s="39">
        <v>10709.064887173814</v>
      </c>
      <c r="F27" s="77">
        <v>0.99741841269893583</v>
      </c>
      <c r="G27" s="39">
        <v>11777.825990609239</v>
      </c>
      <c r="H27" s="77">
        <v>3.372934237084879E-4</v>
      </c>
      <c r="I27" s="39">
        <v>79928</v>
      </c>
      <c r="J27" s="77">
        <v>0.77820115045807636</v>
      </c>
      <c r="K27" s="39">
        <v>0</v>
      </c>
      <c r="L27" s="39">
        <v>1035.1240183062841</v>
      </c>
      <c r="M27" s="77">
        <v>8.7887528575444643E-2</v>
      </c>
      <c r="N27" s="39">
        <v>3.0829397443847264</v>
      </c>
      <c r="O27" s="88"/>
      <c r="P27" s="38"/>
    </row>
    <row r="28" spans="2:16">
      <c r="B28" s="27"/>
      <c r="C28" s="352" t="s">
        <v>747</v>
      </c>
      <c r="D28" s="39">
        <v>204.41406939500018</v>
      </c>
      <c r="E28" s="39">
        <v>495.44000657500033</v>
      </c>
      <c r="F28" s="77">
        <v>0.99785703706824225</v>
      </c>
      <c r="G28" s="39">
        <v>606.73568240103464</v>
      </c>
      <c r="H28" s="77">
        <v>1.2913938923348302E-3</v>
      </c>
      <c r="I28" s="39">
        <v>2999</v>
      </c>
      <c r="J28" s="77">
        <v>0.76876108289936851</v>
      </c>
      <c r="K28" s="39">
        <v>0</v>
      </c>
      <c r="L28" s="39">
        <v>145.40004548386267</v>
      </c>
      <c r="M28" s="77">
        <v>0.23964314231276326</v>
      </c>
      <c r="N28" s="39">
        <v>0.60219397720951662</v>
      </c>
      <c r="O28" s="88"/>
      <c r="P28" s="38"/>
    </row>
    <row r="29" spans="2:16">
      <c r="B29" s="55"/>
      <c r="C29" s="33" t="s">
        <v>68</v>
      </c>
      <c r="D29" s="39">
        <v>371.03415388499974</v>
      </c>
      <c r="E29" s="39">
        <v>602.08868074500037</v>
      </c>
      <c r="F29" s="77">
        <v>0.99832379881855327</v>
      </c>
      <c r="G29" s="39">
        <v>902.61133434433282</v>
      </c>
      <c r="H29" s="77">
        <v>2.0168292133017438E-3</v>
      </c>
      <c r="I29" s="39">
        <v>5344</v>
      </c>
      <c r="J29" s="77">
        <v>0.76657603881213787</v>
      </c>
      <c r="K29" s="39">
        <v>0</v>
      </c>
      <c r="L29" s="39">
        <v>294.01807822393744</v>
      </c>
      <c r="M29" s="77">
        <v>0.32574161993823791</v>
      </c>
      <c r="N29" s="39">
        <v>1.3960938476234224</v>
      </c>
      <c r="O29" s="88"/>
      <c r="P29" s="38"/>
    </row>
    <row r="30" spans="2:16">
      <c r="B30" s="27"/>
      <c r="C30" s="33" t="s">
        <v>69</v>
      </c>
      <c r="D30" s="39">
        <v>688.69196426999463</v>
      </c>
      <c r="E30" s="39">
        <v>580.68491697500099</v>
      </c>
      <c r="F30" s="77">
        <v>0.99846728754961178</v>
      </c>
      <c r="G30" s="39">
        <v>908.01795267662533</v>
      </c>
      <c r="H30" s="77">
        <v>3.5665455136060058E-3</v>
      </c>
      <c r="I30" s="39">
        <v>6546</v>
      </c>
      <c r="J30" s="77">
        <v>0.77929149522332186</v>
      </c>
      <c r="K30" s="39">
        <v>0</v>
      </c>
      <c r="L30" s="39">
        <v>426.39584798965353</v>
      </c>
      <c r="M30" s="77">
        <v>0.46958966695838766</v>
      </c>
      <c r="N30" s="39">
        <v>2.529990405510457</v>
      </c>
      <c r="O30" s="88"/>
      <c r="P30" s="38"/>
    </row>
    <row r="31" spans="2:16">
      <c r="B31" s="38"/>
      <c r="C31" s="33" t="s">
        <v>70</v>
      </c>
      <c r="D31" s="39">
        <v>99.197907645000058</v>
      </c>
      <c r="E31" s="39">
        <v>92.938378374999999</v>
      </c>
      <c r="F31" s="77">
        <v>0.99744465005574168</v>
      </c>
      <c r="G31" s="39">
        <v>167.31869790777239</v>
      </c>
      <c r="H31" s="77">
        <v>6.3882494678412297E-3</v>
      </c>
      <c r="I31" s="39">
        <v>1708</v>
      </c>
      <c r="J31" s="77">
        <v>0.77524503833559222</v>
      </c>
      <c r="K31" s="39">
        <v>0</v>
      </c>
      <c r="L31" s="39">
        <v>109.07270082267185</v>
      </c>
      <c r="M31" s="77">
        <v>0.65188590508153321</v>
      </c>
      <c r="N31" s="39">
        <v>0.82982177345579544</v>
      </c>
      <c r="O31" s="88"/>
      <c r="P31" s="38"/>
    </row>
    <row r="32" spans="2:16">
      <c r="B32" s="38"/>
      <c r="C32" s="33" t="s">
        <v>71</v>
      </c>
      <c r="D32" s="39">
        <v>195.67386860000045</v>
      </c>
      <c r="E32" s="39">
        <v>207.801771755</v>
      </c>
      <c r="F32" s="77">
        <v>0.99614390221395843</v>
      </c>
      <c r="G32" s="39">
        <v>375.87636779928255</v>
      </c>
      <c r="H32" s="77">
        <v>1.3145496661691219E-2</v>
      </c>
      <c r="I32" s="39">
        <v>5589</v>
      </c>
      <c r="J32" s="77">
        <v>0.79827865203760862</v>
      </c>
      <c r="K32" s="39">
        <v>0</v>
      </c>
      <c r="L32" s="39">
        <v>341.19428968720234</v>
      </c>
      <c r="M32" s="77">
        <v>0.90773009137248983</v>
      </c>
      <c r="N32" s="39">
        <v>3.9610234653236316</v>
      </c>
      <c r="O32" s="88"/>
      <c r="P32" s="38"/>
    </row>
    <row r="33" spans="2:18">
      <c r="B33" s="38"/>
      <c r="C33" s="352" t="s">
        <v>748</v>
      </c>
      <c r="D33" s="39">
        <v>104.51350926000023</v>
      </c>
      <c r="E33" s="39">
        <v>173.47526008000008</v>
      </c>
      <c r="F33" s="77">
        <v>0.99572358603954336</v>
      </c>
      <c r="G33" s="39">
        <v>252.92377582947148</v>
      </c>
      <c r="H33" s="77">
        <v>1.0298641045793817E-2</v>
      </c>
      <c r="I33" s="39">
        <v>4565</v>
      </c>
      <c r="J33" s="77">
        <v>0.78766346987579083</v>
      </c>
      <c r="K33" s="39">
        <v>0</v>
      </c>
      <c r="L33" s="39">
        <v>206.74711911149916</v>
      </c>
      <c r="M33" s="77">
        <v>0.81742856492421678</v>
      </c>
      <c r="N33" s="39">
        <v>2.0450184324756004</v>
      </c>
      <c r="O33" s="88"/>
      <c r="P33" s="38"/>
    </row>
    <row r="34" spans="2:18">
      <c r="B34" s="38"/>
      <c r="C34" s="352" t="s">
        <v>749</v>
      </c>
      <c r="D34" s="39">
        <v>91.160359340000099</v>
      </c>
      <c r="E34" s="39">
        <v>34.326511674999992</v>
      </c>
      <c r="F34" s="77">
        <v>0.99826804632632404</v>
      </c>
      <c r="G34" s="39">
        <v>122.95259196981164</v>
      </c>
      <c r="H34" s="77">
        <v>1.9001717015231068E-2</v>
      </c>
      <c r="I34" s="39">
        <v>1024</v>
      </c>
      <c r="J34" s="77">
        <v>0.82011497049556992</v>
      </c>
      <c r="K34" s="39">
        <v>0</v>
      </c>
      <c r="L34" s="39">
        <v>134.44717057570415</v>
      </c>
      <c r="M34" s="77">
        <v>1.0934878917291533</v>
      </c>
      <c r="N34" s="39">
        <v>1.9160050328480245</v>
      </c>
      <c r="O34" s="88"/>
      <c r="P34" s="38"/>
    </row>
    <row r="35" spans="2:18">
      <c r="B35" s="38"/>
      <c r="C35" s="33" t="s">
        <v>72</v>
      </c>
      <c r="D35" s="39">
        <v>190.33660314499946</v>
      </c>
      <c r="E35" s="39">
        <v>64.281738790000006</v>
      </c>
      <c r="F35" s="77">
        <v>0.99849775945987618</v>
      </c>
      <c r="G35" s="39">
        <v>235.38247490654908</v>
      </c>
      <c r="H35" s="77">
        <v>7.3638470539864109E-2</v>
      </c>
      <c r="I35" s="39">
        <v>7729</v>
      </c>
      <c r="J35" s="77">
        <v>0.80719212837689602</v>
      </c>
      <c r="K35" s="39">
        <v>0</v>
      </c>
      <c r="L35" s="39">
        <v>311.98976105956109</v>
      </c>
      <c r="M35" s="77">
        <v>1.3254587504164295</v>
      </c>
      <c r="N35" s="39">
        <v>14.010967552642271</v>
      </c>
      <c r="O35" s="88"/>
      <c r="P35" s="38"/>
    </row>
    <row r="36" spans="2:18">
      <c r="B36" s="38"/>
      <c r="C36" s="352" t="s">
        <v>750</v>
      </c>
      <c r="D36" s="39">
        <v>18.684956529999994</v>
      </c>
      <c r="E36" s="39">
        <v>11.259524234999999</v>
      </c>
      <c r="F36" s="77">
        <v>0.99817262012403318</v>
      </c>
      <c r="G36" s="39">
        <v>28.991130371002324</v>
      </c>
      <c r="H36" s="77">
        <v>3.5449489825221094E-2</v>
      </c>
      <c r="I36" s="39">
        <v>849</v>
      </c>
      <c r="J36" s="77">
        <v>0.77439152558312196</v>
      </c>
      <c r="K36" s="39">
        <v>0</v>
      </c>
      <c r="L36" s="39">
        <v>32.148824292982425</v>
      </c>
      <c r="M36" s="77">
        <v>1.1089193102018025</v>
      </c>
      <c r="N36" s="39">
        <v>0.79738068048973598</v>
      </c>
      <c r="O36" s="88"/>
      <c r="P36" s="38"/>
    </row>
    <row r="37" spans="2:18">
      <c r="B37" s="38"/>
      <c r="C37" s="352" t="s">
        <v>751</v>
      </c>
      <c r="D37" s="39">
        <v>171.65164661499961</v>
      </c>
      <c r="E37" s="39">
        <v>53.022214555000019</v>
      </c>
      <c r="F37" s="77">
        <v>0.99856680437364254</v>
      </c>
      <c r="G37" s="39">
        <v>206.39134453554666</v>
      </c>
      <c r="H37" s="77">
        <v>7.9002754207502524E-2</v>
      </c>
      <c r="I37" s="39">
        <v>6880</v>
      </c>
      <c r="J37" s="77">
        <v>0.81179952387587817</v>
      </c>
      <c r="K37" s="39">
        <v>0</v>
      </c>
      <c r="L37" s="39">
        <v>279.84093676657943</v>
      </c>
      <c r="M37" s="77">
        <v>1.3558753512475064</v>
      </c>
      <c r="N37" s="39">
        <v>13.213586872152529</v>
      </c>
      <c r="O37" s="88"/>
      <c r="P37" s="38"/>
    </row>
    <row r="38" spans="2:18">
      <c r="B38" s="38"/>
      <c r="C38" s="33" t="s">
        <v>73</v>
      </c>
      <c r="D38" s="39">
        <v>11.011842914999992</v>
      </c>
      <c r="E38" s="39">
        <v>8.5059417500000016</v>
      </c>
      <c r="F38" s="77">
        <v>0.9981556603065147</v>
      </c>
      <c r="G38" s="39">
        <v>17.900004235675855</v>
      </c>
      <c r="H38" s="77">
        <v>0.16798090087654846</v>
      </c>
      <c r="I38" s="39">
        <v>729</v>
      </c>
      <c r="J38" s="77">
        <v>0.77092589173361992</v>
      </c>
      <c r="K38" s="39">
        <v>0</v>
      </c>
      <c r="L38" s="39">
        <v>24.474017332820249</v>
      </c>
      <c r="M38" s="77">
        <v>1.3672632146109753</v>
      </c>
      <c r="N38" s="39">
        <v>2.31720262148185</v>
      </c>
      <c r="O38" s="88"/>
      <c r="P38" s="38"/>
    </row>
    <row r="39" spans="2:18">
      <c r="B39" s="38"/>
      <c r="C39" s="352" t="s">
        <v>752</v>
      </c>
      <c r="D39" s="39">
        <v>5.7442686299999988</v>
      </c>
      <c r="E39" s="39">
        <v>4.7863703849999997</v>
      </c>
      <c r="F39" s="77">
        <v>1</v>
      </c>
      <c r="G39" s="39">
        <v>9.7490903424999988</v>
      </c>
      <c r="H39" s="77">
        <v>0.1204278714128259</v>
      </c>
      <c r="I39" s="39">
        <v>366</v>
      </c>
      <c r="J39" s="77">
        <v>0.77477052047978812</v>
      </c>
      <c r="K39" s="39">
        <v>0</v>
      </c>
      <c r="L39" s="39">
        <v>12.357044605226271</v>
      </c>
      <c r="M39" s="77">
        <v>1.2675074464493579</v>
      </c>
      <c r="N39" s="39">
        <v>0.9050581744272993</v>
      </c>
      <c r="O39" s="88"/>
      <c r="P39" s="38"/>
    </row>
    <row r="40" spans="2:18">
      <c r="B40" s="38"/>
      <c r="C40" s="352" t="s">
        <v>753</v>
      </c>
      <c r="D40" s="39">
        <v>3.9149135299999998</v>
      </c>
      <c r="E40" s="39">
        <v>3.7193871499999998</v>
      </c>
      <c r="F40" s="77">
        <v>0.99578214222738282</v>
      </c>
      <c r="G40" s="39">
        <v>7.3191138553603912</v>
      </c>
      <c r="H40" s="77">
        <v>0.20942675054503021</v>
      </c>
      <c r="I40" s="39">
        <v>108</v>
      </c>
      <c r="J40" s="77">
        <v>0.75944301512508749</v>
      </c>
      <c r="K40" s="39">
        <v>0</v>
      </c>
      <c r="L40" s="39">
        <v>10.191692971236487</v>
      </c>
      <c r="M40" s="77">
        <v>1.3924763533733346</v>
      </c>
      <c r="N40" s="39">
        <v>1.16409100979627</v>
      </c>
      <c r="O40" s="88"/>
      <c r="P40" s="38"/>
    </row>
    <row r="41" spans="2:18">
      <c r="B41" s="38"/>
      <c r="C41" s="352" t="s">
        <v>754</v>
      </c>
      <c r="D41" s="39">
        <v>1.352660755</v>
      </c>
      <c r="E41" s="39">
        <v>1.84215E-4</v>
      </c>
      <c r="F41" s="77">
        <v>1</v>
      </c>
      <c r="G41" s="39">
        <v>0.83180003781545153</v>
      </c>
      <c r="H41" s="77">
        <v>0.36063764583956248</v>
      </c>
      <c r="I41" s="39">
        <v>255</v>
      </c>
      <c r="J41" s="77">
        <v>0.82690430744447818</v>
      </c>
      <c r="K41" s="39">
        <v>0</v>
      </c>
      <c r="L41" s="39">
        <v>1.9252797563575259</v>
      </c>
      <c r="M41" s="77">
        <v>2.314594456395878</v>
      </c>
      <c r="N41" s="39">
        <v>0.24805343725827872</v>
      </c>
      <c r="O41" s="88"/>
      <c r="P41" s="38"/>
    </row>
    <row r="42" spans="2:18">
      <c r="B42" s="38"/>
      <c r="C42" s="33" t="s">
        <v>74</v>
      </c>
      <c r="D42" s="39">
        <v>52.303382279999973</v>
      </c>
      <c r="E42" s="39">
        <v>13.623022800000006</v>
      </c>
      <c r="F42" s="77">
        <v>0.99998382737787095</v>
      </c>
      <c r="G42" s="39">
        <v>65.112300315165342</v>
      </c>
      <c r="H42" s="77">
        <v>1</v>
      </c>
      <c r="I42" s="39">
        <v>723</v>
      </c>
      <c r="J42" s="77">
        <v>0.31387668225722548</v>
      </c>
      <c r="K42" s="39">
        <v>0</v>
      </c>
      <c r="L42" s="39">
        <v>440.69554340573529</v>
      </c>
      <c r="M42" s="77">
        <v>6.7682379715141581</v>
      </c>
      <c r="N42" s="39">
        <v>20.437232797060194</v>
      </c>
      <c r="O42" s="88"/>
    </row>
    <row r="43" spans="2:18" ht="13.5" thickBot="1">
      <c r="B43" s="40"/>
      <c r="C43" s="24" t="s">
        <v>66</v>
      </c>
      <c r="D43" s="41">
        <v>4415.3043338900097</v>
      </c>
      <c r="E43" s="41">
        <v>12774.429344938822</v>
      </c>
      <c r="F43" s="78">
        <v>0.99751389214950792</v>
      </c>
      <c r="G43" s="41">
        <v>15056.780805195682</v>
      </c>
      <c r="H43" s="78">
        <v>6.7263606541906043E-3</v>
      </c>
      <c r="I43" s="41">
        <v>111295</v>
      </c>
      <c r="J43" s="78">
        <v>0.77609459269745396</v>
      </c>
      <c r="K43" s="41">
        <v>0</v>
      </c>
      <c r="L43" s="41">
        <v>3128.3643023117293</v>
      </c>
      <c r="M43" s="78">
        <v>0.20777112603194411</v>
      </c>
      <c r="N43" s="41">
        <v>49.167466184691861</v>
      </c>
      <c r="O43" s="41">
        <v>209.89073491746336</v>
      </c>
      <c r="P43" s="73"/>
      <c r="R43" s="73"/>
    </row>
    <row r="45" spans="2:18" ht="63.75">
      <c r="B45" s="66" t="s">
        <v>887</v>
      </c>
      <c r="C45" s="11" t="s">
        <v>114</v>
      </c>
      <c r="D45" s="284" t="s">
        <v>744</v>
      </c>
      <c r="E45" s="284" t="s">
        <v>745</v>
      </c>
      <c r="F45" s="284" t="s">
        <v>743</v>
      </c>
      <c r="G45" s="285" t="s">
        <v>742</v>
      </c>
      <c r="H45" s="284" t="s">
        <v>516</v>
      </c>
      <c r="I45" s="284" t="s">
        <v>65</v>
      </c>
      <c r="J45" s="284" t="s">
        <v>517</v>
      </c>
      <c r="K45" s="284" t="s">
        <v>518</v>
      </c>
      <c r="L45" s="284" t="s">
        <v>741</v>
      </c>
      <c r="M45" s="284" t="s">
        <v>740</v>
      </c>
      <c r="N45" s="284" t="s">
        <v>739</v>
      </c>
      <c r="O45" s="284" t="s">
        <v>64</v>
      </c>
    </row>
    <row r="46" spans="2:18">
      <c r="B46" s="55" t="s">
        <v>76</v>
      </c>
      <c r="C46" s="96"/>
      <c r="D46" s="88"/>
      <c r="E46" s="85"/>
      <c r="F46" s="85"/>
      <c r="G46" s="85"/>
      <c r="H46" s="85"/>
      <c r="I46" s="85"/>
      <c r="J46" s="85"/>
      <c r="K46" s="85"/>
      <c r="L46" s="85"/>
      <c r="M46" s="85"/>
      <c r="N46" s="85"/>
      <c r="O46" s="85"/>
    </row>
    <row r="47" spans="2:18">
      <c r="B47" s="27"/>
      <c r="C47" s="33" t="s">
        <v>67</v>
      </c>
      <c r="D47" s="39">
        <v>15377.377200668428</v>
      </c>
      <c r="E47" s="39">
        <v>16813.334999654417</v>
      </c>
      <c r="F47" s="77">
        <v>0.12669824511953731</v>
      </c>
      <c r="G47" s="39">
        <v>16386.791951816271</v>
      </c>
      <c r="H47" s="77">
        <v>6.7065795878871028E-4</v>
      </c>
      <c r="I47" s="39">
        <v>6278</v>
      </c>
      <c r="J47" s="77">
        <v>0.45000000000000134</v>
      </c>
      <c r="K47" s="74">
        <v>16.601010275564889</v>
      </c>
      <c r="L47" s="39">
        <v>2640.0763293327996</v>
      </c>
      <c r="M47" s="77">
        <v>0.16111001696339838</v>
      </c>
      <c r="N47" s="39">
        <v>4.945469598675162</v>
      </c>
      <c r="O47" s="88"/>
    </row>
    <row r="48" spans="2:18">
      <c r="B48" s="27"/>
      <c r="C48" s="352" t="s">
        <v>746</v>
      </c>
      <c r="D48" s="39">
        <v>10802.521414659999</v>
      </c>
      <c r="E48" s="39">
        <v>13627.906503032124</v>
      </c>
      <c r="F48" s="77">
        <v>0.12003137183999332</v>
      </c>
      <c r="G48" s="39">
        <v>11634.200665943466</v>
      </c>
      <c r="H48" s="77">
        <v>4.4294859676732883E-4</v>
      </c>
      <c r="I48" s="39">
        <v>5181</v>
      </c>
      <c r="J48" s="77">
        <v>0.44999999999999984</v>
      </c>
      <c r="K48" s="74">
        <v>21.419611448574855</v>
      </c>
      <c r="L48" s="39">
        <v>1458.1738256276424</v>
      </c>
      <c r="M48" s="77">
        <v>0.12533511046410964</v>
      </c>
      <c r="N48" s="39">
        <v>2.3190087867701323</v>
      </c>
      <c r="O48" s="88"/>
    </row>
    <row r="49" spans="2:18">
      <c r="B49" s="27"/>
      <c r="C49" s="352" t="s">
        <v>747</v>
      </c>
      <c r="D49" s="39">
        <v>4574.8557860084284</v>
      </c>
      <c r="E49" s="39">
        <v>3185.4284966222813</v>
      </c>
      <c r="F49" s="77">
        <v>0.15522047558791266</v>
      </c>
      <c r="G49" s="39">
        <v>4752.5912858728061</v>
      </c>
      <c r="H49" s="77">
        <v>1.2280836349973009E-3</v>
      </c>
      <c r="I49" s="39">
        <v>1097</v>
      </c>
      <c r="J49" s="77">
        <v>0.45000000000000046</v>
      </c>
      <c r="K49" s="74">
        <v>10.656054507559666</v>
      </c>
      <c r="L49" s="39">
        <v>1181.9025037051586</v>
      </c>
      <c r="M49" s="77">
        <v>0.24868591313929991</v>
      </c>
      <c r="N49" s="39">
        <v>2.626460811905031</v>
      </c>
      <c r="O49" s="88"/>
    </row>
    <row r="50" spans="2:18">
      <c r="B50" s="55"/>
      <c r="C50" s="33" t="s">
        <v>68</v>
      </c>
      <c r="D50" s="39">
        <v>1665.0160215100013</v>
      </c>
      <c r="E50" s="39">
        <v>1573.6723712072987</v>
      </c>
      <c r="F50" s="77">
        <v>0.24175094685448131</v>
      </c>
      <c r="G50" s="39">
        <v>1889.1487434831854</v>
      </c>
      <c r="H50" s="77">
        <v>1.8996558010538653E-3</v>
      </c>
      <c r="I50" s="39">
        <v>903</v>
      </c>
      <c r="J50" s="77">
        <v>0.44999999999999929</v>
      </c>
      <c r="K50" s="74">
        <v>8.8837282747264368</v>
      </c>
      <c r="L50" s="39">
        <v>553.89811892582111</v>
      </c>
      <c r="M50" s="77">
        <v>0.29319984508183916</v>
      </c>
      <c r="N50" s="39">
        <v>1.6149295663251577</v>
      </c>
      <c r="O50" s="88"/>
    </row>
    <row r="51" spans="2:18">
      <c r="B51" s="27"/>
      <c r="C51" s="33" t="s">
        <v>69</v>
      </c>
      <c r="D51" s="39">
        <v>4623.8170075099943</v>
      </c>
      <c r="E51" s="39">
        <v>2576.7193261921607</v>
      </c>
      <c r="F51" s="77">
        <v>0.18306247062589903</v>
      </c>
      <c r="G51" s="39">
        <v>4746.852902616356</v>
      </c>
      <c r="H51" s="77">
        <v>3.7030728428917663E-3</v>
      </c>
      <c r="I51" s="39">
        <v>1461</v>
      </c>
      <c r="J51" s="77">
        <v>0.45000000000000018</v>
      </c>
      <c r="K51" s="74">
        <v>5.9221613141753169</v>
      </c>
      <c r="L51" s="39">
        <v>2063.9139586423071</v>
      </c>
      <c r="M51" s="77">
        <v>0.43479627470754895</v>
      </c>
      <c r="N51" s="39">
        <v>7.9100739327962604</v>
      </c>
      <c r="O51" s="88"/>
    </row>
    <row r="52" spans="2:18">
      <c r="B52" s="38"/>
      <c r="C52" s="33" t="s">
        <v>70</v>
      </c>
      <c r="D52" s="39">
        <v>1647.8829276099998</v>
      </c>
      <c r="E52" s="39">
        <v>914.56209947904381</v>
      </c>
      <c r="F52" s="77">
        <v>0.26293902525347257</v>
      </c>
      <c r="G52" s="39">
        <v>1809.724481233188</v>
      </c>
      <c r="H52" s="77">
        <v>6.1824156754056907E-3</v>
      </c>
      <c r="I52" s="39">
        <v>649</v>
      </c>
      <c r="J52" s="77">
        <v>0.45000000000000029</v>
      </c>
      <c r="K52" s="74">
        <v>4.8810759535737196</v>
      </c>
      <c r="L52" s="39">
        <v>956.19982850200245</v>
      </c>
      <c r="M52" s="77">
        <v>0.52836762635294943</v>
      </c>
      <c r="N52" s="39">
        <v>5.0348110504236709</v>
      </c>
      <c r="O52" s="88"/>
    </row>
    <row r="53" spans="2:18">
      <c r="B53" s="38"/>
      <c r="C53" s="33" t="s">
        <v>71</v>
      </c>
      <c r="D53" s="39">
        <v>3549.2754272998682</v>
      </c>
      <c r="E53" s="39">
        <v>1580.3899962414555</v>
      </c>
      <c r="F53" s="77">
        <v>0.33859101055019347</v>
      </c>
      <c r="G53" s="39">
        <v>3647.900084848497</v>
      </c>
      <c r="H53" s="77">
        <v>1.2818669464496758E-2</v>
      </c>
      <c r="I53" s="39">
        <v>1102</v>
      </c>
      <c r="J53" s="77">
        <v>0.44999999999999984</v>
      </c>
      <c r="K53" s="74">
        <v>3.8494537411958571</v>
      </c>
      <c r="L53" s="39">
        <v>2496.862019156566</v>
      </c>
      <c r="M53" s="77">
        <v>0.68446557226916616</v>
      </c>
      <c r="N53" s="39">
        <v>21.042551442232121</v>
      </c>
      <c r="O53" s="88"/>
    </row>
    <row r="54" spans="2:18">
      <c r="B54" s="38"/>
      <c r="C54" s="352" t="s">
        <v>748</v>
      </c>
      <c r="D54" s="39">
        <v>2781.9833800698734</v>
      </c>
      <c r="E54" s="39">
        <v>1265.8244200263657</v>
      </c>
      <c r="F54" s="77">
        <v>0.34705480421545276</v>
      </c>
      <c r="G54" s="39">
        <v>2860.0667784364314</v>
      </c>
      <c r="H54" s="77">
        <v>1.0914461370196686E-2</v>
      </c>
      <c r="I54" s="39">
        <v>915</v>
      </c>
      <c r="J54" s="77">
        <v>0.44999999999999951</v>
      </c>
      <c r="K54" s="74">
        <v>4.019954426808189</v>
      </c>
      <c r="L54" s="39">
        <v>1889.8395680500687</v>
      </c>
      <c r="M54" s="77">
        <v>0.66076763741971933</v>
      </c>
      <c r="N54" s="39">
        <v>14.047239766242283</v>
      </c>
      <c r="O54" s="88"/>
    </row>
    <row r="55" spans="2:18">
      <c r="B55" s="38"/>
      <c r="C55" s="352" t="s">
        <v>749</v>
      </c>
      <c r="D55" s="39">
        <v>767.29204722999998</v>
      </c>
      <c r="E55" s="39">
        <v>314.56557621508978</v>
      </c>
      <c r="F55" s="77">
        <v>0.30453236740030259</v>
      </c>
      <c r="G55" s="39">
        <v>787.83330641206646</v>
      </c>
      <c r="H55" s="77">
        <v>1.9731505295898885E-2</v>
      </c>
      <c r="I55" s="39">
        <v>187</v>
      </c>
      <c r="J55" s="77">
        <v>0.45000000000000023</v>
      </c>
      <c r="K55" s="74">
        <v>3.318634919812057</v>
      </c>
      <c r="L55" s="39">
        <v>607.02245110649847</v>
      </c>
      <c r="M55" s="77">
        <v>0.77049605058078474</v>
      </c>
      <c r="N55" s="39">
        <v>6.9953116759898464</v>
      </c>
      <c r="O55" s="88"/>
    </row>
    <row r="56" spans="2:18">
      <c r="B56" s="38"/>
      <c r="C56" s="33" t="s">
        <v>72</v>
      </c>
      <c r="D56" s="39">
        <v>829.33190975000048</v>
      </c>
      <c r="E56" s="39">
        <v>262.94846934305082</v>
      </c>
      <c r="F56" s="77">
        <v>0.39929493129803784</v>
      </c>
      <c r="G56" s="39">
        <v>741.76625783085535</v>
      </c>
      <c r="H56" s="77">
        <v>4.1649581500129935E-2</v>
      </c>
      <c r="I56" s="39">
        <v>200</v>
      </c>
      <c r="J56" s="77">
        <v>0.4499999999999999</v>
      </c>
      <c r="K56" s="74">
        <v>2.8881905047930885</v>
      </c>
      <c r="L56" s="39">
        <v>733.81419962237783</v>
      </c>
      <c r="M56" s="77">
        <v>0.98927956330646305</v>
      </c>
      <c r="N56" s="39">
        <v>13.902414394307671</v>
      </c>
      <c r="O56" s="88"/>
    </row>
    <row r="57" spans="2:18">
      <c r="B57" s="38"/>
      <c r="C57" s="352" t="s">
        <v>750</v>
      </c>
      <c r="D57" s="39">
        <v>543.50794155000006</v>
      </c>
      <c r="E57" s="39">
        <v>214.30563652305082</v>
      </c>
      <c r="F57" s="77">
        <v>0.38424206932327037</v>
      </c>
      <c r="G57" s="39">
        <v>579.22184317116387</v>
      </c>
      <c r="H57" s="77">
        <v>3.4742573766159038E-2</v>
      </c>
      <c r="I57" s="39">
        <v>156</v>
      </c>
      <c r="J57" s="77">
        <v>0.45</v>
      </c>
      <c r="K57" s="74">
        <v>2.7318358589360425</v>
      </c>
      <c r="L57" s="39">
        <v>540.90209511911598</v>
      </c>
      <c r="M57" s="77">
        <v>0.93384270896578703</v>
      </c>
      <c r="N57" s="39">
        <v>9.055645926005143</v>
      </c>
      <c r="O57" s="88"/>
    </row>
    <row r="58" spans="2:18">
      <c r="B58" s="38"/>
      <c r="C58" s="352" t="s">
        <v>751</v>
      </c>
      <c r="D58" s="39">
        <v>285.82396819999991</v>
      </c>
      <c r="E58" s="39">
        <v>48.642832819999995</v>
      </c>
      <c r="F58" s="77">
        <v>0.46561329682032288</v>
      </c>
      <c r="G58" s="39">
        <v>162.54441465969143</v>
      </c>
      <c r="H58" s="77">
        <v>6.6262483511214679E-2</v>
      </c>
      <c r="I58" s="39">
        <v>44</v>
      </c>
      <c r="J58" s="77">
        <v>0.45000000000000018</v>
      </c>
      <c r="K58" s="74">
        <v>3.3265899289425089</v>
      </c>
      <c r="L58" s="39">
        <v>192.91210450326187</v>
      </c>
      <c r="M58" s="77">
        <v>1.1868270275982677</v>
      </c>
      <c r="N58" s="39">
        <v>4.8467684683025318</v>
      </c>
      <c r="O58" s="88"/>
    </row>
    <row r="59" spans="2:18">
      <c r="B59" s="38"/>
      <c r="C59" s="33" t="s">
        <v>73</v>
      </c>
      <c r="D59" s="39">
        <v>572.18833330999985</v>
      </c>
      <c r="E59" s="39">
        <v>212.10447627095539</v>
      </c>
      <c r="F59" s="77">
        <v>0.2539689751093327</v>
      </c>
      <c r="G59" s="39">
        <v>572.33098615350377</v>
      </c>
      <c r="H59" s="77">
        <v>0.20520863469167283</v>
      </c>
      <c r="I59" s="39">
        <v>353</v>
      </c>
      <c r="J59" s="77">
        <v>0.45</v>
      </c>
      <c r="K59" s="74">
        <v>1.5546693247948307</v>
      </c>
      <c r="L59" s="39">
        <v>943.42193302917076</v>
      </c>
      <c r="M59" s="77">
        <v>1.6483852104001537</v>
      </c>
      <c r="N59" s="39">
        <v>52.85126711713464</v>
      </c>
      <c r="O59" s="88"/>
    </row>
    <row r="60" spans="2:18">
      <c r="B60" s="38"/>
      <c r="C60" s="352" t="s">
        <v>752</v>
      </c>
      <c r="D60" s="39">
        <v>17.833384819999999</v>
      </c>
      <c r="E60" s="39">
        <v>19.618522439999996</v>
      </c>
      <c r="F60" s="432">
        <v>0.55722831948398255</v>
      </c>
      <c r="G60" s="39">
        <v>28.76538111</v>
      </c>
      <c r="H60" s="77">
        <v>0.10493195949659032</v>
      </c>
      <c r="I60" s="39">
        <v>5</v>
      </c>
      <c r="J60" s="77">
        <v>0.44999999999999996</v>
      </c>
      <c r="K60" s="74">
        <v>1.9973139336497323</v>
      </c>
      <c r="L60" s="39">
        <v>36.024811219925063</v>
      </c>
      <c r="M60" s="77">
        <v>1.2523669018034109</v>
      </c>
      <c r="N60" s="39">
        <v>1.3582835124923269</v>
      </c>
      <c r="O60" s="88"/>
    </row>
    <row r="61" spans="2:18">
      <c r="B61" s="38"/>
      <c r="C61" s="352" t="s">
        <v>753</v>
      </c>
      <c r="D61" s="39">
        <v>552.35226339999986</v>
      </c>
      <c r="E61" s="39">
        <v>192.48575034095541</v>
      </c>
      <c r="F61" s="77">
        <v>0.22306046077999364</v>
      </c>
      <c r="G61" s="39">
        <v>541.56291995350375</v>
      </c>
      <c r="H61" s="77">
        <v>0.20941912305101679</v>
      </c>
      <c r="I61" s="39">
        <v>292</v>
      </c>
      <c r="J61" s="77">
        <v>0.45000000000000012</v>
      </c>
      <c r="K61" s="74">
        <v>1.5366391848026235</v>
      </c>
      <c r="L61" s="39">
        <v>904.40673375234326</v>
      </c>
      <c r="M61" s="77">
        <v>1.6699938279193705</v>
      </c>
      <c r="N61" s="39">
        <v>51.036134298124843</v>
      </c>
      <c r="O61" s="88"/>
    </row>
    <row r="62" spans="2:18">
      <c r="B62" s="38"/>
      <c r="C62" s="352" t="s">
        <v>754</v>
      </c>
      <c r="D62" s="39">
        <v>2.0026850900000004</v>
      </c>
      <c r="E62" s="39">
        <v>2.0348999999999069E-4</v>
      </c>
      <c r="F62" s="77">
        <v>0</v>
      </c>
      <c r="G62" s="39">
        <v>2.0026850900000004</v>
      </c>
      <c r="H62" s="77">
        <v>0.50692976455423056</v>
      </c>
      <c r="I62" s="39">
        <v>56</v>
      </c>
      <c r="J62" s="77">
        <v>0.44999999999999996</v>
      </c>
      <c r="K62" s="74">
        <v>1.6751859738303116</v>
      </c>
      <c r="L62" s="39">
        <v>2.9903880569025771</v>
      </c>
      <c r="M62" s="77">
        <v>1.4931893545492847</v>
      </c>
      <c r="N62" s="39">
        <v>0.45684930651748579</v>
      </c>
      <c r="O62" s="88"/>
    </row>
    <row r="63" spans="2:18">
      <c r="B63" s="38"/>
      <c r="C63" s="33" t="s">
        <v>74</v>
      </c>
      <c r="D63" s="39">
        <v>207.91194820000001</v>
      </c>
      <c r="E63" s="39">
        <v>75.404369279999969</v>
      </c>
      <c r="F63" s="77">
        <v>0.20837613076475359</v>
      </c>
      <c r="G63" s="39">
        <v>184.88918672074067</v>
      </c>
      <c r="H63" s="77">
        <v>1</v>
      </c>
      <c r="I63" s="39">
        <v>133</v>
      </c>
      <c r="J63" s="77">
        <v>0.44999999999999996</v>
      </c>
      <c r="K63" s="74"/>
      <c r="L63" s="39"/>
      <c r="M63" s="77">
        <v>0</v>
      </c>
      <c r="N63" s="39">
        <v>83.200134024333295</v>
      </c>
      <c r="O63" s="88"/>
    </row>
    <row r="64" spans="2:18" ht="13.5" thickBot="1">
      <c r="B64" s="40"/>
      <c r="C64" s="24" t="s">
        <v>66</v>
      </c>
      <c r="D64" s="41">
        <v>28472.800775858293</v>
      </c>
      <c r="E64" s="41">
        <v>24009.136107668382</v>
      </c>
      <c r="F64" s="78">
        <v>0.16379230573724168</v>
      </c>
      <c r="G64" s="41">
        <v>29979.404594702602</v>
      </c>
      <c r="H64" s="78">
        <v>1.4120927624344222E-2</v>
      </c>
      <c r="I64" s="41">
        <v>11079</v>
      </c>
      <c r="J64" s="78">
        <v>0.45000000000000112</v>
      </c>
      <c r="K64" s="75">
        <v>7.6350117259365096</v>
      </c>
      <c r="L64" s="110">
        <v>10388.186387211044</v>
      </c>
      <c r="M64" s="78">
        <v>0.34651076389444579</v>
      </c>
      <c r="N64" s="41">
        <v>190.50165112622798</v>
      </c>
      <c r="O64" s="41">
        <v>534.41269902154352</v>
      </c>
      <c r="Q64" s="103"/>
      <c r="R64" s="73"/>
    </row>
    <row r="66" spans="2:15" ht="63.75">
      <c r="B66" s="66" t="s">
        <v>887</v>
      </c>
      <c r="C66" s="11" t="s">
        <v>114</v>
      </c>
      <c r="D66" s="284" t="s">
        <v>744</v>
      </c>
      <c r="E66" s="284" t="s">
        <v>745</v>
      </c>
      <c r="F66" s="284" t="s">
        <v>743</v>
      </c>
      <c r="G66" s="285" t="s">
        <v>742</v>
      </c>
      <c r="H66" s="284" t="s">
        <v>516</v>
      </c>
      <c r="I66" s="284" t="s">
        <v>65</v>
      </c>
      <c r="J66" s="284" t="s">
        <v>517</v>
      </c>
      <c r="K66" s="284" t="s">
        <v>518</v>
      </c>
      <c r="L66" s="284" t="s">
        <v>741</v>
      </c>
      <c r="M66" s="284" t="s">
        <v>740</v>
      </c>
      <c r="N66" s="284" t="s">
        <v>739</v>
      </c>
      <c r="O66" s="284" t="s">
        <v>64</v>
      </c>
    </row>
    <row r="67" spans="2:15">
      <c r="B67" s="55" t="s">
        <v>77</v>
      </c>
      <c r="C67" s="96"/>
      <c r="D67" s="88"/>
      <c r="E67" s="85"/>
      <c r="F67" s="85"/>
      <c r="G67" s="85"/>
      <c r="H67" s="85"/>
      <c r="I67" s="85"/>
      <c r="J67" s="85"/>
      <c r="K67" s="85"/>
      <c r="L67" s="85"/>
      <c r="M67" s="85"/>
      <c r="N67" s="85"/>
      <c r="O67" s="85"/>
    </row>
    <row r="68" spans="2:15">
      <c r="B68" s="27"/>
      <c r="C68" s="33" t="s">
        <v>67</v>
      </c>
      <c r="D68" s="39">
        <v>30494.239797493708</v>
      </c>
      <c r="E68" s="39">
        <v>18343.583124603669</v>
      </c>
      <c r="F68" s="77">
        <v>0.15359727629940823</v>
      </c>
      <c r="G68" s="39">
        <v>24292.160595236703</v>
      </c>
      <c r="H68" s="77">
        <v>7.0711652523190803E-4</v>
      </c>
      <c r="I68" s="39">
        <v>2313</v>
      </c>
      <c r="J68" s="77">
        <v>0.45000000000000018</v>
      </c>
      <c r="K68" s="74">
        <v>14.837754856661</v>
      </c>
      <c r="L68" s="39">
        <v>5671.101909370348</v>
      </c>
      <c r="M68" s="77">
        <v>0.23345399381569867</v>
      </c>
      <c r="N68" s="39">
        <v>7.729824685715676</v>
      </c>
      <c r="O68" s="88"/>
    </row>
    <row r="69" spans="2:15">
      <c r="B69" s="27"/>
      <c r="C69" s="352" t="s">
        <v>746</v>
      </c>
      <c r="D69" s="39">
        <v>19521.849173784511</v>
      </c>
      <c r="E69" s="39">
        <v>13305.811336209565</v>
      </c>
      <c r="F69" s="77">
        <v>0.14112446790460351</v>
      </c>
      <c r="G69" s="39">
        <v>14815.344151826115</v>
      </c>
      <c r="H69" s="77">
        <v>3.7725901483146761E-4</v>
      </c>
      <c r="I69" s="39">
        <v>1810</v>
      </c>
      <c r="J69" s="77">
        <v>0.45000000000000012</v>
      </c>
      <c r="K69" s="74">
        <v>22.728956153111866</v>
      </c>
      <c r="L69" s="39">
        <v>2384.7846346910151</v>
      </c>
      <c r="M69" s="77">
        <v>0.16096721144321649</v>
      </c>
      <c r="N69" s="39">
        <v>2.5151499625981852</v>
      </c>
      <c r="O69" s="88"/>
    </row>
    <row r="70" spans="2:15">
      <c r="B70" s="27"/>
      <c r="C70" s="352" t="s">
        <v>747</v>
      </c>
      <c r="D70" s="39">
        <v>10972.390623709163</v>
      </c>
      <c r="E70" s="39">
        <v>5037.7717883941132</v>
      </c>
      <c r="F70" s="77">
        <v>0.18654057788291711</v>
      </c>
      <c r="G70" s="39">
        <v>9476.8164434105929</v>
      </c>
      <c r="H70" s="77">
        <v>1.2227910206522627E-3</v>
      </c>
      <c r="I70" s="39">
        <v>503</v>
      </c>
      <c r="J70" s="77">
        <v>0.45000000000000051</v>
      </c>
      <c r="K70" s="74">
        <v>9.1113401413118726</v>
      </c>
      <c r="L70" s="39">
        <v>3286.3172746793334</v>
      </c>
      <c r="M70" s="77">
        <v>0.34677439352161038</v>
      </c>
      <c r="N70" s="39">
        <v>5.2146747231174908</v>
      </c>
      <c r="O70" s="88"/>
    </row>
    <row r="71" spans="2:15">
      <c r="B71" s="55"/>
      <c r="C71" s="33" t="s">
        <v>68</v>
      </c>
      <c r="D71" s="39">
        <v>609.64578422999978</v>
      </c>
      <c r="E71" s="39">
        <v>389.95451856999983</v>
      </c>
      <c r="F71" s="77">
        <v>0.20359319872517007</v>
      </c>
      <c r="G71" s="39">
        <v>594.96456864608263</v>
      </c>
      <c r="H71" s="77">
        <v>1.9710046115555871E-3</v>
      </c>
      <c r="I71" s="39">
        <v>269</v>
      </c>
      <c r="J71" s="77">
        <v>0.45000000000000029</v>
      </c>
      <c r="K71" s="74">
        <v>6.4825088043909656</v>
      </c>
      <c r="L71" s="39">
        <v>267.29793481370649</v>
      </c>
      <c r="M71" s="77">
        <v>0.44926697974969648</v>
      </c>
      <c r="N71" s="39">
        <v>0.52770505883112406</v>
      </c>
      <c r="O71" s="88"/>
    </row>
    <row r="72" spans="2:15">
      <c r="B72" s="27"/>
      <c r="C72" s="33" t="s">
        <v>69</v>
      </c>
      <c r="D72" s="39">
        <v>11651.779348162718</v>
      </c>
      <c r="E72" s="39">
        <v>2589.8101319557454</v>
      </c>
      <c r="F72" s="77">
        <v>0.15286845454637013</v>
      </c>
      <c r="G72" s="39">
        <v>6102.6070151102485</v>
      </c>
      <c r="H72" s="77">
        <v>3.8798543149981234E-3</v>
      </c>
      <c r="I72" s="39">
        <v>712</v>
      </c>
      <c r="J72" s="77">
        <v>0.4499999999999999</v>
      </c>
      <c r="K72" s="74">
        <v>7.6290041494688596</v>
      </c>
      <c r="L72" s="39">
        <v>3947.6301837174665</v>
      </c>
      <c r="M72" s="77">
        <v>0.64687602756379503</v>
      </c>
      <c r="N72" s="39">
        <v>10.654751772141001</v>
      </c>
      <c r="O72" s="88"/>
    </row>
    <row r="73" spans="2:15">
      <c r="B73" s="38"/>
      <c r="C73" s="33" t="s">
        <v>70</v>
      </c>
      <c r="D73" s="39">
        <v>293.64863343000007</v>
      </c>
      <c r="E73" s="39">
        <v>195.73003823000002</v>
      </c>
      <c r="F73" s="77">
        <v>8.0469275500227866E-2</v>
      </c>
      <c r="G73" s="39">
        <v>292.9402515699993</v>
      </c>
      <c r="H73" s="77">
        <v>6.2856247336341552E-3</v>
      </c>
      <c r="I73" s="39">
        <v>154</v>
      </c>
      <c r="J73" s="77">
        <v>0.44999999999999962</v>
      </c>
      <c r="K73" s="74">
        <v>3.2894290490349061</v>
      </c>
      <c r="L73" s="39">
        <v>230.21403647480128</v>
      </c>
      <c r="M73" s="77">
        <v>0.78587369008178343</v>
      </c>
      <c r="N73" s="39">
        <v>0.82859062083543</v>
      </c>
      <c r="O73" s="88"/>
    </row>
    <row r="74" spans="2:15">
      <c r="B74" s="38"/>
      <c r="C74" s="33" t="s">
        <v>71</v>
      </c>
      <c r="D74" s="39">
        <v>2593.0267554200018</v>
      </c>
      <c r="E74" s="39">
        <v>1380.4408253137985</v>
      </c>
      <c r="F74" s="77">
        <v>0.28826069059103376</v>
      </c>
      <c r="G74" s="39">
        <v>2646.0527771380803</v>
      </c>
      <c r="H74" s="77">
        <v>1.1636292988686806E-2</v>
      </c>
      <c r="I74" s="39">
        <v>759</v>
      </c>
      <c r="J74" s="77">
        <v>0.45000000000000062</v>
      </c>
      <c r="K74" s="74">
        <v>2.6288383744536716</v>
      </c>
      <c r="L74" s="39">
        <v>2649.1068558219476</v>
      </c>
      <c r="M74" s="77">
        <v>1.001154201726532</v>
      </c>
      <c r="N74" s="39">
        <v>13.855610420238207</v>
      </c>
      <c r="O74" s="88"/>
    </row>
    <row r="75" spans="2:15">
      <c r="B75" s="38"/>
      <c r="C75" s="352" t="s">
        <v>748</v>
      </c>
      <c r="D75" s="39">
        <v>2117.6225254399992</v>
      </c>
      <c r="E75" s="39">
        <v>1135.8621538587067</v>
      </c>
      <c r="F75" s="77">
        <v>0.29363685647677729</v>
      </c>
      <c r="G75" s="39">
        <v>2157.8462129098689</v>
      </c>
      <c r="H75" s="77">
        <v>9.7962004497301417E-3</v>
      </c>
      <c r="I75" s="39">
        <v>639</v>
      </c>
      <c r="J75" s="77">
        <v>0.45000000000000046</v>
      </c>
      <c r="K75" s="74">
        <v>2.7664852782690734</v>
      </c>
      <c r="L75" s="39">
        <v>2062.4047022896502</v>
      </c>
      <c r="M75" s="77">
        <v>0.95577001268708806</v>
      </c>
      <c r="N75" s="39">
        <v>9.51241231861027</v>
      </c>
      <c r="O75" s="88"/>
    </row>
    <row r="76" spans="2:15">
      <c r="B76" s="38"/>
      <c r="C76" s="352" t="s">
        <v>749</v>
      </c>
      <c r="D76" s="39">
        <v>475.40422997999974</v>
      </c>
      <c r="E76" s="39">
        <v>244.57867145509221</v>
      </c>
      <c r="F76" s="77">
        <v>0.2632929232622146</v>
      </c>
      <c r="G76" s="39">
        <v>488.20656422821014</v>
      </c>
      <c r="H76" s="77">
        <v>1.9769400995680596E-2</v>
      </c>
      <c r="I76" s="39">
        <v>120</v>
      </c>
      <c r="J76" s="77">
        <v>0.45000000000000007</v>
      </c>
      <c r="K76" s="74">
        <v>2.1449751058848521</v>
      </c>
      <c r="L76" s="39">
        <v>586.70215353229901</v>
      </c>
      <c r="M76" s="77">
        <v>1.2017498258340655</v>
      </c>
      <c r="N76" s="39">
        <v>4.34319810162794</v>
      </c>
      <c r="O76" s="88"/>
    </row>
    <row r="77" spans="2:15">
      <c r="B77" s="38"/>
      <c r="C77" s="33" t="s">
        <v>72</v>
      </c>
      <c r="D77" s="39">
        <v>228.64811177999997</v>
      </c>
      <c r="E77" s="39">
        <v>293.64606107999987</v>
      </c>
      <c r="F77" s="77">
        <v>0.11118573639988923</v>
      </c>
      <c r="G77" s="39">
        <v>207.65593556547734</v>
      </c>
      <c r="H77" s="77">
        <v>4.323348140051346E-2</v>
      </c>
      <c r="I77" s="39">
        <v>135</v>
      </c>
      <c r="J77" s="77">
        <v>0.44999999999999996</v>
      </c>
      <c r="K77" s="74">
        <v>1.74599001975449</v>
      </c>
      <c r="L77" s="39">
        <v>302.35856126175651</v>
      </c>
      <c r="M77" s="77">
        <v>1.456055471943964</v>
      </c>
      <c r="N77" s="39">
        <v>4.0399600625893273</v>
      </c>
      <c r="O77" s="88"/>
    </row>
    <row r="78" spans="2:15">
      <c r="B78" s="38"/>
      <c r="C78" s="352" t="s">
        <v>750</v>
      </c>
      <c r="D78" s="39">
        <v>194.04140908000002</v>
      </c>
      <c r="E78" s="39">
        <v>285.3264039799999</v>
      </c>
      <c r="F78" s="77">
        <v>0.10029211200906765</v>
      </c>
      <c r="G78" s="39">
        <v>169.98979297733655</v>
      </c>
      <c r="H78" s="77">
        <v>3.7269596518008603E-2</v>
      </c>
      <c r="I78" s="39">
        <v>97</v>
      </c>
      <c r="J78" s="77">
        <v>0.44999999999999996</v>
      </c>
      <c r="K78" s="74">
        <v>1.8109038558875565</v>
      </c>
      <c r="L78" s="39">
        <v>238.14747317862586</v>
      </c>
      <c r="M78" s="77">
        <v>1.4009516042552992</v>
      </c>
      <c r="N78" s="39">
        <v>2.8509529484003151</v>
      </c>
      <c r="O78" s="88"/>
    </row>
    <row r="79" spans="2:15">
      <c r="B79" s="38"/>
      <c r="C79" s="352" t="s">
        <v>751</v>
      </c>
      <c r="D79" s="39">
        <v>34.6067027</v>
      </c>
      <c r="E79" s="39">
        <v>8.319657099999997</v>
      </c>
      <c r="F79" s="77">
        <v>0.48478751305747952</v>
      </c>
      <c r="G79" s="39">
        <v>37.666142588140822</v>
      </c>
      <c r="H79" s="77">
        <v>7.0148888364348919E-2</v>
      </c>
      <c r="I79" s="39">
        <v>38</v>
      </c>
      <c r="J79" s="77">
        <v>0.4499999999999999</v>
      </c>
      <c r="K79" s="74">
        <v>1.5052361793989557</v>
      </c>
      <c r="L79" s="39">
        <v>64.211088083130633</v>
      </c>
      <c r="M79" s="77">
        <v>1.7047428717414637</v>
      </c>
      <c r="N79" s="39">
        <v>1.1890071141890126</v>
      </c>
      <c r="O79" s="88"/>
    </row>
    <row r="80" spans="2:15">
      <c r="B80" s="38"/>
      <c r="C80" s="33" t="s">
        <v>73</v>
      </c>
      <c r="D80" s="39">
        <v>430.21213785999879</v>
      </c>
      <c r="E80" s="39">
        <v>36.575520600000004</v>
      </c>
      <c r="F80" s="77">
        <v>0.17294449635256867</v>
      </c>
      <c r="G80" s="39">
        <v>327.82443793278799</v>
      </c>
      <c r="H80" s="77">
        <v>0.19035944150591255</v>
      </c>
      <c r="I80" s="39">
        <v>616</v>
      </c>
      <c r="J80" s="77">
        <v>0.45000000000000334</v>
      </c>
      <c r="K80" s="74">
        <v>1.0663905367796076</v>
      </c>
      <c r="L80" s="39">
        <v>797.37893285496102</v>
      </c>
      <c r="M80" s="77">
        <v>2.4323352398104108</v>
      </c>
      <c r="N80" s="39">
        <v>28.082014612593891</v>
      </c>
      <c r="O80" s="88"/>
    </row>
    <row r="81" spans="2:18">
      <c r="B81" s="38"/>
      <c r="C81" s="352" t="s">
        <v>752</v>
      </c>
      <c r="D81" s="39">
        <v>122.26938425999997</v>
      </c>
      <c r="E81" s="39">
        <v>19.240373390000006</v>
      </c>
      <c r="F81" s="77">
        <v>8.6939737919504045E-2</v>
      </c>
      <c r="G81" s="39">
        <v>122.5917743010863</v>
      </c>
      <c r="H81" s="77">
        <v>0.15839010848890406</v>
      </c>
      <c r="I81" s="39">
        <v>28</v>
      </c>
      <c r="J81" s="77">
        <v>0.45000000000000018</v>
      </c>
      <c r="K81" s="74">
        <v>1.062873523979756</v>
      </c>
      <c r="L81" s="39">
        <v>291.68581205114623</v>
      </c>
      <c r="M81" s="77">
        <v>2.3793261310890541</v>
      </c>
      <c r="N81" s="39">
        <v>8.737795994128339</v>
      </c>
      <c r="O81" s="88"/>
    </row>
    <row r="82" spans="2:18">
      <c r="B82" s="38"/>
      <c r="C82" s="352" t="s">
        <v>753</v>
      </c>
      <c r="D82" s="39">
        <v>307.91832321999993</v>
      </c>
      <c r="E82" s="39">
        <v>17.33428791</v>
      </c>
      <c r="F82" s="77">
        <v>0.26841494690507889</v>
      </c>
      <c r="G82" s="39">
        <v>205.20823325170298</v>
      </c>
      <c r="H82" s="77">
        <v>0.20942029136806478</v>
      </c>
      <c r="I82" s="39">
        <v>78</v>
      </c>
      <c r="J82" s="77">
        <v>0.4499999999999999</v>
      </c>
      <c r="K82" s="74">
        <v>1.068429830852532</v>
      </c>
      <c r="L82" s="39">
        <v>505.63087650492861</v>
      </c>
      <c r="M82" s="77">
        <v>2.4639892293441035</v>
      </c>
      <c r="N82" s="39">
        <v>19.338645599413848</v>
      </c>
      <c r="O82" s="88"/>
    </row>
    <row r="83" spans="2:18">
      <c r="B83" s="38"/>
      <c r="C83" s="352" t="s">
        <v>754</v>
      </c>
      <c r="D83" s="39">
        <v>2.443037999999997E-2</v>
      </c>
      <c r="E83" s="39">
        <v>8.5929999999999991E-4</v>
      </c>
      <c r="F83" s="77">
        <v>0</v>
      </c>
      <c r="G83" s="39">
        <v>2.443037999999997E-2</v>
      </c>
      <c r="H83" s="77">
        <v>0.506929764554232</v>
      </c>
      <c r="I83" s="39">
        <v>510</v>
      </c>
      <c r="J83" s="77">
        <v>0.44999999999999823</v>
      </c>
      <c r="K83" s="74">
        <v>0.981767284238242</v>
      </c>
      <c r="L83" s="39">
        <v>6.2244298883301748E-2</v>
      </c>
      <c r="M83" s="77">
        <v>2.5478236066447519</v>
      </c>
      <c r="N83" s="39">
        <v>5.5730190516166721E-3</v>
      </c>
      <c r="O83" s="88"/>
    </row>
    <row r="84" spans="2:18">
      <c r="B84" s="38"/>
      <c r="C84" s="33" t="s">
        <v>74</v>
      </c>
      <c r="D84" s="39">
        <v>822.21423428999958</v>
      </c>
      <c r="E84" s="39">
        <v>202.00565411819576</v>
      </c>
      <c r="F84" s="77">
        <v>0.43256425853245045</v>
      </c>
      <c r="G84" s="39">
        <v>772.07894022021924</v>
      </c>
      <c r="H84" s="77">
        <v>1</v>
      </c>
      <c r="I84" s="39">
        <v>394</v>
      </c>
      <c r="J84" s="77">
        <v>0.45000000000000051</v>
      </c>
      <c r="K84" s="74"/>
      <c r="L84" s="39"/>
      <c r="M84" s="77">
        <v>0</v>
      </c>
      <c r="N84" s="39">
        <v>347.43552309909904</v>
      </c>
      <c r="O84" s="88"/>
    </row>
    <row r="85" spans="2:18" ht="13.5" thickBot="1">
      <c r="B85" s="40"/>
      <c r="C85" s="24" t="s">
        <v>66</v>
      </c>
      <c r="D85" s="41">
        <v>47123.414802666426</v>
      </c>
      <c r="E85" s="41">
        <v>23431.745874471409</v>
      </c>
      <c r="F85" s="78">
        <v>0.16357505244367959</v>
      </c>
      <c r="G85" s="41">
        <v>35236.284521419599</v>
      </c>
      <c r="H85" s="78">
        <v>2.6056094414134957E-2</v>
      </c>
      <c r="I85" s="41">
        <v>5352</v>
      </c>
      <c r="J85" s="78">
        <v>0.45000000000000007</v>
      </c>
      <c r="K85" s="75">
        <v>9.1645007774169507</v>
      </c>
      <c r="L85" s="110">
        <v>13865.088414314989</v>
      </c>
      <c r="M85" s="78">
        <v>0.39348894478039304</v>
      </c>
      <c r="N85" s="41">
        <v>413.15398033204372</v>
      </c>
      <c r="O85" s="41">
        <v>915.7302524517022</v>
      </c>
    </row>
    <row r="86" spans="2:18" s="38" customFormat="1" thickBot="1">
      <c r="B86" s="506" t="s">
        <v>78</v>
      </c>
      <c r="C86" s="506"/>
      <c r="D86" s="79">
        <v>85904.095431764712</v>
      </c>
      <c r="E86" s="79">
        <v>65013.834392589801</v>
      </c>
      <c r="F86" s="78">
        <v>0.38857988833112872</v>
      </c>
      <c r="G86" s="79">
        <v>87548.417801764488</v>
      </c>
      <c r="H86" s="78">
        <v>1.7192122403212447E-2</v>
      </c>
      <c r="I86" s="79">
        <v>160763</v>
      </c>
      <c r="J86" s="78">
        <v>0.53193971152962716</v>
      </c>
      <c r="K86" s="75">
        <v>1.8840683248625145</v>
      </c>
      <c r="L86" s="79">
        <v>29295.643122026868</v>
      </c>
      <c r="M86" s="78">
        <v>0.33462218801443067</v>
      </c>
      <c r="N86" s="79">
        <v>684.63613833882459</v>
      </c>
      <c r="O86" s="79">
        <v>1774.089228904073</v>
      </c>
      <c r="P86" s="80"/>
      <c r="R86" s="106"/>
    </row>
    <row r="88" spans="2:18">
      <c r="L88" s="73"/>
    </row>
    <row r="89" spans="2:18">
      <c r="L89" s="73"/>
    </row>
    <row r="90" spans="2:18">
      <c r="L90" s="73"/>
    </row>
  </sheetData>
  <mergeCells count="2">
    <mergeCell ref="B2:I2"/>
    <mergeCell ref="B86:C8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F5287-9B6D-4088-A2AE-5A0CD7A86E5E}">
  <sheetPr codeName="Ark2"/>
  <dimension ref="B1:I32"/>
  <sheetViews>
    <sheetView workbookViewId="0"/>
  </sheetViews>
  <sheetFormatPr defaultColWidth="9.140625" defaultRowHeight="12.75"/>
  <cols>
    <col min="1" max="1" width="3.7109375" style="2" customWidth="1"/>
    <col min="2" max="2" width="6.7109375" style="2" customWidth="1"/>
    <col min="3" max="3" width="64.85546875" style="2" bestFit="1" customWidth="1"/>
    <col min="4" max="4" width="17.85546875" style="2" customWidth="1"/>
    <col min="5" max="5" width="19.28515625" style="2" customWidth="1"/>
    <col min="6" max="6" width="19.5703125" style="2" customWidth="1"/>
    <col min="7" max="7" width="15" style="2" customWidth="1"/>
    <col min="8" max="16384" width="9.140625" style="2"/>
  </cols>
  <sheetData>
    <row r="1" spans="2:9" ht="21" customHeight="1"/>
    <row r="2" spans="2:9" ht="48" customHeight="1">
      <c r="B2" s="452" t="s">
        <v>396</v>
      </c>
      <c r="C2" s="452"/>
      <c r="D2" s="452"/>
      <c r="E2" s="30"/>
      <c r="F2" s="30"/>
    </row>
    <row r="3" spans="2:9" ht="27" customHeight="1">
      <c r="B3" s="453" t="s">
        <v>887</v>
      </c>
      <c r="C3" s="453"/>
      <c r="D3" s="454" t="s">
        <v>397</v>
      </c>
      <c r="E3" s="454"/>
      <c r="F3" s="265" t="s">
        <v>398</v>
      </c>
      <c r="I3" s="2" t="s">
        <v>4</v>
      </c>
    </row>
    <row r="4" spans="2:9" ht="22.5" customHeight="1">
      <c r="B4" s="453"/>
      <c r="C4" s="453"/>
      <c r="D4" s="44" t="s">
        <v>892</v>
      </c>
      <c r="E4" s="44" t="s">
        <v>893</v>
      </c>
      <c r="F4" s="44" t="s">
        <v>892</v>
      </c>
    </row>
    <row r="5" spans="2:9">
      <c r="B5" s="21">
        <v>1</v>
      </c>
      <c r="C5" s="12" t="s">
        <v>7</v>
      </c>
      <c r="D5" s="120">
        <v>43902.225981511263</v>
      </c>
      <c r="E5" s="120">
        <v>43493.862867922362</v>
      </c>
      <c r="F5" s="120">
        <f>D5*0.08</f>
        <v>3512.1780785209012</v>
      </c>
    </row>
    <row r="6" spans="2:9">
      <c r="B6" s="21">
        <v>2</v>
      </c>
      <c r="C6" s="264" t="s">
        <v>12</v>
      </c>
      <c r="D6" s="119">
        <v>6994.2524960634746</v>
      </c>
      <c r="E6" s="119">
        <v>7185.1809071091775</v>
      </c>
      <c r="F6" s="119">
        <f>+D6*0.08</f>
        <v>559.54019968507794</v>
      </c>
    </row>
    <row r="7" spans="2:9">
      <c r="B7" s="21">
        <v>3</v>
      </c>
      <c r="C7" s="264" t="s">
        <v>400</v>
      </c>
      <c r="D7" s="119">
        <v>24253.274801296942</v>
      </c>
      <c r="E7" s="119">
        <v>24241.759431118015</v>
      </c>
      <c r="F7" s="119">
        <f>+D7*0.08</f>
        <v>1940.2619841037554</v>
      </c>
    </row>
    <row r="8" spans="2:9">
      <c r="B8" s="21">
        <v>4</v>
      </c>
      <c r="C8" s="264" t="s">
        <v>402</v>
      </c>
      <c r="D8" s="119"/>
      <c r="E8" s="119"/>
      <c r="F8" s="119"/>
    </row>
    <row r="9" spans="2:9" ht="12.75" customHeight="1">
      <c r="B9" s="21" t="s">
        <v>404</v>
      </c>
      <c r="C9" s="264" t="s">
        <v>403</v>
      </c>
      <c r="D9" s="119"/>
      <c r="E9" s="119"/>
      <c r="F9" s="119"/>
    </row>
    <row r="10" spans="2:9">
      <c r="B10" s="21">
        <v>5</v>
      </c>
      <c r="C10" s="264" t="s">
        <v>401</v>
      </c>
      <c r="D10" s="119">
        <v>12654.698684150848</v>
      </c>
      <c r="E10" s="119">
        <v>12066.922529695174</v>
      </c>
      <c r="F10" s="119">
        <f>+D10*0.08</f>
        <v>1012.3758947320679</v>
      </c>
    </row>
    <row r="11" spans="2:9">
      <c r="B11" s="25">
        <v>6</v>
      </c>
      <c r="C11" s="26" t="s">
        <v>405</v>
      </c>
      <c r="D11" s="121">
        <v>724.13551914747018</v>
      </c>
      <c r="E11" s="121">
        <v>713.06938500687215</v>
      </c>
      <c r="F11" s="121">
        <f>F12+F13+F14+F15+F16</f>
        <v>57.930841531797611</v>
      </c>
    </row>
    <row r="12" spans="2:9">
      <c r="B12" s="21">
        <v>7</v>
      </c>
      <c r="C12" s="264" t="s">
        <v>12</v>
      </c>
      <c r="D12" s="119">
        <v>492.03295214747016</v>
      </c>
      <c r="E12" s="119">
        <v>525.50087700687209</v>
      </c>
      <c r="F12" s="119">
        <f>+D12*0.08</f>
        <v>39.362636171797611</v>
      </c>
      <c r="H12" s="2" t="s">
        <v>4</v>
      </c>
    </row>
    <row r="13" spans="2:9">
      <c r="B13" s="21">
        <v>8</v>
      </c>
      <c r="C13" s="264" t="s">
        <v>13</v>
      </c>
      <c r="D13" s="119"/>
      <c r="E13" s="119"/>
      <c r="F13" s="119"/>
    </row>
    <row r="14" spans="2:9">
      <c r="B14" s="21" t="s">
        <v>409</v>
      </c>
      <c r="C14" s="2" t="s">
        <v>406</v>
      </c>
      <c r="D14" s="119"/>
      <c r="E14" s="119"/>
      <c r="F14" s="119"/>
    </row>
    <row r="15" spans="2:9">
      <c r="B15" s="21" t="s">
        <v>410</v>
      </c>
      <c r="C15" s="2" t="s">
        <v>407</v>
      </c>
      <c r="D15" s="119">
        <v>232.10256699999999</v>
      </c>
      <c r="E15" s="119">
        <v>187.56850800000001</v>
      </c>
      <c r="F15" s="119">
        <f>+D15*0.08</f>
        <v>18.56820536</v>
      </c>
    </row>
    <row r="16" spans="2:9">
      <c r="B16" s="21">
        <v>9</v>
      </c>
      <c r="C16" s="264" t="s">
        <v>408</v>
      </c>
      <c r="D16" s="119"/>
      <c r="E16" s="119"/>
      <c r="F16" s="119"/>
    </row>
    <row r="17" spans="2:6">
      <c r="B17" s="22">
        <v>15</v>
      </c>
      <c r="C17" s="13" t="s">
        <v>8</v>
      </c>
      <c r="D17" s="122"/>
      <c r="E17" s="122"/>
      <c r="F17" s="122"/>
    </row>
    <row r="18" spans="2:6">
      <c r="B18" s="25">
        <v>16</v>
      </c>
      <c r="C18" s="26" t="s">
        <v>412</v>
      </c>
      <c r="D18" s="121"/>
      <c r="E18" s="121"/>
      <c r="F18" s="121"/>
    </row>
    <row r="19" spans="2:6">
      <c r="B19" s="21">
        <v>17</v>
      </c>
      <c r="C19" s="264" t="s">
        <v>413</v>
      </c>
      <c r="D19" s="119"/>
      <c r="E19" s="119"/>
      <c r="F19" s="119"/>
    </row>
    <row r="20" spans="2:6">
      <c r="B20" s="21">
        <v>18</v>
      </c>
      <c r="C20" s="264" t="s">
        <v>414</v>
      </c>
      <c r="D20" s="119"/>
      <c r="E20" s="119"/>
      <c r="F20" s="119"/>
    </row>
    <row r="21" spans="2:6">
      <c r="B21" s="21">
        <v>19</v>
      </c>
      <c r="C21" s="264" t="s">
        <v>415</v>
      </c>
      <c r="D21" s="119"/>
      <c r="E21" s="119"/>
      <c r="F21" s="119"/>
    </row>
    <row r="22" spans="2:6" ht="12.75" customHeight="1">
      <c r="B22" s="21" t="s">
        <v>411</v>
      </c>
      <c r="C22" s="264" t="s">
        <v>416</v>
      </c>
      <c r="D22" s="119"/>
      <c r="E22" s="119"/>
      <c r="F22" s="119"/>
    </row>
    <row r="23" spans="2:6">
      <c r="B23" s="25">
        <v>20</v>
      </c>
      <c r="C23" s="26" t="s">
        <v>417</v>
      </c>
      <c r="D23" s="121">
        <v>6091.4777744485327</v>
      </c>
      <c r="E23" s="121">
        <v>5330.9126203324868</v>
      </c>
      <c r="F23" s="121">
        <f>+F24+F25</f>
        <v>487.31822195588262</v>
      </c>
    </row>
    <row r="24" spans="2:6">
      <c r="B24" s="21">
        <v>21</v>
      </c>
      <c r="C24" s="264" t="s">
        <v>12</v>
      </c>
      <c r="D24" s="119">
        <v>6091.4777744485327</v>
      </c>
      <c r="E24" s="119">
        <v>5330.9126203324868</v>
      </c>
      <c r="F24" s="119">
        <f>+D24*0.08</f>
        <v>487.31822195588262</v>
      </c>
    </row>
    <row r="25" spans="2:6">
      <c r="B25" s="21">
        <v>22</v>
      </c>
      <c r="C25" s="264" t="s">
        <v>15</v>
      </c>
      <c r="D25" s="119"/>
      <c r="E25" s="119"/>
      <c r="F25" s="119"/>
    </row>
    <row r="26" spans="2:6">
      <c r="B26" s="22" t="s">
        <v>418</v>
      </c>
      <c r="C26" s="13" t="s">
        <v>9</v>
      </c>
      <c r="D26" s="123"/>
      <c r="E26" s="123"/>
      <c r="F26" s="123"/>
    </row>
    <row r="27" spans="2:6">
      <c r="B27" s="25">
        <v>23</v>
      </c>
      <c r="C27" s="26" t="s">
        <v>10</v>
      </c>
      <c r="D27" s="121">
        <v>7194.5038096587505</v>
      </c>
      <c r="E27" s="121">
        <v>7194.5038096587505</v>
      </c>
      <c r="F27" s="121">
        <f>+F28+F29+F30</f>
        <v>575.56030477270008</v>
      </c>
    </row>
    <row r="28" spans="2:6">
      <c r="B28" s="21" t="s">
        <v>419</v>
      </c>
      <c r="C28" s="264" t="s">
        <v>16</v>
      </c>
      <c r="D28" s="119"/>
      <c r="E28" s="119"/>
      <c r="F28" s="119"/>
    </row>
    <row r="29" spans="2:6">
      <c r="B29" s="21" t="s">
        <v>420</v>
      </c>
      <c r="C29" s="264" t="s">
        <v>14</v>
      </c>
      <c r="D29" s="119">
        <v>7194.5038096587505</v>
      </c>
      <c r="E29" s="119">
        <v>7194.5038096587505</v>
      </c>
      <c r="F29" s="119">
        <f>+D29*0.08</f>
        <v>575.56030477270008</v>
      </c>
    </row>
    <row r="30" spans="2:6">
      <c r="B30" s="21" t="s">
        <v>421</v>
      </c>
      <c r="C30" s="264" t="s">
        <v>17</v>
      </c>
      <c r="D30" s="119"/>
      <c r="E30" s="119"/>
      <c r="F30" s="119"/>
    </row>
    <row r="31" spans="2:6">
      <c r="B31" s="21">
        <v>24</v>
      </c>
      <c r="C31" s="264" t="s">
        <v>18</v>
      </c>
      <c r="D31" s="119">
        <v>2806.5924509587499</v>
      </c>
      <c r="E31" s="119">
        <v>2746.3940792899998</v>
      </c>
      <c r="F31" s="119">
        <f>+D31*0.08</f>
        <v>224.5273960767</v>
      </c>
    </row>
    <row r="32" spans="2:6" ht="13.5" thickBot="1">
      <c r="B32" s="23">
        <v>29</v>
      </c>
      <c r="C32" s="24" t="s">
        <v>6</v>
      </c>
      <c r="D32" s="124">
        <v>60718.93553572477</v>
      </c>
      <c r="E32" s="124">
        <v>59478.742762210473</v>
      </c>
      <c r="F32" s="124">
        <f>+F5+F11+F17+F18+F23+F26+F27+F31</f>
        <v>4857.5148428579814</v>
      </c>
    </row>
  </sheetData>
  <mergeCells count="3">
    <mergeCell ref="B2:D2"/>
    <mergeCell ref="B3:C4"/>
    <mergeCell ref="D3:E3"/>
  </mergeCells>
  <pageMargins left="0.7" right="0.7" top="0.75" bottom="0.75" header="0.3" footer="0.3"/>
  <pageSetup paperSize="9" orientation="landscape" r:id="rId1"/>
  <ignoredErrors>
    <ignoredError sqref="F11"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47"/>
  <dimension ref="A1:J29"/>
  <sheetViews>
    <sheetView workbookViewId="0">
      <selection activeCell="D7" sqref="D7:D9"/>
    </sheetView>
  </sheetViews>
  <sheetFormatPr defaultColWidth="9.140625" defaultRowHeight="12.75"/>
  <cols>
    <col min="1" max="1" width="3.7109375" style="32" customWidth="1"/>
    <col min="2" max="2" width="9.140625" style="32"/>
    <col min="3" max="3" width="41" style="32" customWidth="1"/>
    <col min="4" max="4" width="26.28515625" style="32" customWidth="1"/>
    <col min="5" max="5" width="15.42578125" style="32" customWidth="1"/>
    <col min="6" max="16384" width="9.140625" style="32"/>
  </cols>
  <sheetData>
    <row r="1" spans="1:10" ht="21" customHeight="1">
      <c r="A1" s="20"/>
      <c r="B1" s="20"/>
      <c r="C1" s="20"/>
      <c r="D1" s="20"/>
      <c r="E1" s="20"/>
      <c r="F1" s="20"/>
      <c r="G1" s="20"/>
      <c r="H1" s="20"/>
    </row>
    <row r="2" spans="1:10" ht="48" customHeight="1">
      <c r="A2" s="31"/>
      <c r="B2" s="452" t="s">
        <v>178</v>
      </c>
      <c r="C2" s="452"/>
      <c r="D2" s="452"/>
      <c r="E2" s="452"/>
      <c r="F2" s="452"/>
      <c r="G2" s="452"/>
      <c r="H2" s="452"/>
      <c r="I2" s="452"/>
    </row>
    <row r="3" spans="1:10" ht="32.25" customHeight="1">
      <c r="A3" s="62"/>
      <c r="B3" s="15" t="s">
        <v>887</v>
      </c>
      <c r="C3" s="10"/>
      <c r="D3" s="109" t="s">
        <v>192</v>
      </c>
      <c r="E3" s="109" t="s">
        <v>193</v>
      </c>
      <c r="F3" s="63"/>
      <c r="G3" s="63"/>
      <c r="H3" s="63"/>
      <c r="I3" s="63"/>
    </row>
    <row r="4" spans="1:10" ht="12.75" customHeight="1">
      <c r="A4" s="51"/>
      <c r="B4" s="51">
        <v>1</v>
      </c>
      <c r="C4" s="507" t="s">
        <v>179</v>
      </c>
      <c r="D4" s="507"/>
      <c r="E4" s="507"/>
      <c r="F4" s="39"/>
      <c r="G4" s="39"/>
      <c r="H4" s="39"/>
      <c r="I4" s="39"/>
      <c r="J4" s="81"/>
    </row>
    <row r="5" spans="1:10" ht="12.75" customHeight="1">
      <c r="A5" s="51"/>
      <c r="B5" s="51">
        <v>2</v>
      </c>
      <c r="C5" s="86" t="s">
        <v>180</v>
      </c>
      <c r="D5" s="35"/>
      <c r="E5" s="35"/>
      <c r="F5" s="38"/>
      <c r="G5" s="38"/>
      <c r="H5" s="38"/>
      <c r="I5" s="81"/>
      <c r="J5" s="81"/>
    </row>
    <row r="6" spans="1:10" ht="12.75" customHeight="1">
      <c r="A6" s="50"/>
      <c r="B6" s="51">
        <v>3</v>
      </c>
      <c r="C6" s="86" t="s">
        <v>20</v>
      </c>
      <c r="D6" s="35"/>
      <c r="E6" s="35"/>
      <c r="F6" s="49"/>
      <c r="G6" s="49"/>
      <c r="H6" s="49"/>
      <c r="I6" s="81"/>
      <c r="J6" s="81"/>
    </row>
    <row r="7" spans="1:10" ht="12.75" customHeight="1">
      <c r="A7" s="51"/>
      <c r="B7" s="51">
        <v>4</v>
      </c>
      <c r="C7" s="86" t="s">
        <v>181</v>
      </c>
      <c r="D7" s="35">
        <v>10469</v>
      </c>
      <c r="E7" s="35">
        <f>+D7</f>
        <v>10469</v>
      </c>
      <c r="F7" s="38"/>
      <c r="G7" s="38"/>
      <c r="H7" s="38"/>
      <c r="I7" s="81"/>
      <c r="J7" s="81"/>
    </row>
    <row r="8" spans="1:10" ht="12.75" customHeight="1">
      <c r="B8" s="51">
        <v>5</v>
      </c>
      <c r="C8" s="86" t="s">
        <v>182</v>
      </c>
      <c r="D8" s="35"/>
      <c r="E8" s="35"/>
      <c r="F8" s="81"/>
      <c r="G8" s="81"/>
      <c r="H8" s="81"/>
      <c r="I8" s="81"/>
      <c r="J8" s="81"/>
    </row>
    <row r="9" spans="1:10" ht="12.75" customHeight="1">
      <c r="B9" s="51">
        <v>6</v>
      </c>
      <c r="C9" s="86" t="s">
        <v>183</v>
      </c>
      <c r="D9" s="35">
        <v>14072</v>
      </c>
      <c r="E9" s="35">
        <f>+D9</f>
        <v>14072</v>
      </c>
      <c r="F9" s="81"/>
      <c r="G9" s="81"/>
      <c r="H9" s="81"/>
      <c r="I9" s="81"/>
      <c r="J9" s="81"/>
    </row>
    <row r="10" spans="1:10" ht="12.75" customHeight="1">
      <c r="B10" s="51">
        <v>7</v>
      </c>
      <c r="C10" s="508" t="s">
        <v>184</v>
      </c>
      <c r="D10" s="508"/>
      <c r="E10" s="508"/>
      <c r="F10" s="81"/>
      <c r="G10" s="81"/>
      <c r="H10" s="81"/>
      <c r="I10" s="81"/>
      <c r="J10" s="81"/>
    </row>
    <row r="11" spans="1:10" ht="12.75" customHeight="1">
      <c r="B11" s="51">
        <v>8</v>
      </c>
      <c r="C11" s="86" t="s">
        <v>180</v>
      </c>
      <c r="D11" s="35"/>
      <c r="E11" s="35"/>
      <c r="F11" s="81"/>
      <c r="G11" s="81"/>
      <c r="H11" s="81"/>
      <c r="I11" s="81"/>
      <c r="J11" s="81"/>
    </row>
    <row r="12" spans="1:10" ht="12.75" customHeight="1">
      <c r="B12" s="51">
        <v>9</v>
      </c>
      <c r="C12" s="86" t="s">
        <v>20</v>
      </c>
      <c r="D12" s="35"/>
      <c r="E12" s="35"/>
      <c r="F12" s="81"/>
      <c r="G12" s="81"/>
      <c r="H12" s="81"/>
      <c r="I12" s="81"/>
      <c r="J12" s="81"/>
    </row>
    <row r="13" spans="1:10">
      <c r="B13" s="51">
        <v>10</v>
      </c>
      <c r="C13" s="86" t="s">
        <v>181</v>
      </c>
      <c r="D13" s="35"/>
      <c r="E13" s="35"/>
    </row>
    <row r="14" spans="1:10">
      <c r="B14" s="51">
        <v>11</v>
      </c>
      <c r="C14" s="86" t="s">
        <v>182</v>
      </c>
      <c r="D14" s="35"/>
      <c r="E14" s="35"/>
    </row>
    <row r="15" spans="1:10">
      <c r="B15" s="51">
        <v>12</v>
      </c>
      <c r="C15" s="86" t="s">
        <v>183</v>
      </c>
      <c r="D15" s="35"/>
      <c r="E15" s="35"/>
    </row>
    <row r="16" spans="1:10">
      <c r="B16" s="51">
        <v>13</v>
      </c>
      <c r="C16" s="86" t="s">
        <v>185</v>
      </c>
      <c r="D16" s="35">
        <v>90</v>
      </c>
      <c r="E16" s="35">
        <f>+D16</f>
        <v>90</v>
      </c>
    </row>
    <row r="17" spans="2:5">
      <c r="B17" s="51">
        <v>14</v>
      </c>
      <c r="C17" s="86" t="s">
        <v>186</v>
      </c>
      <c r="D17" s="35">
        <v>1827</v>
      </c>
      <c r="E17" s="35">
        <f>+D17</f>
        <v>1827</v>
      </c>
    </row>
    <row r="18" spans="2:5">
      <c r="B18" s="51">
        <v>15</v>
      </c>
      <c r="C18" s="86" t="s">
        <v>187</v>
      </c>
      <c r="D18" s="35"/>
      <c r="E18" s="35"/>
    </row>
    <row r="19" spans="2:5">
      <c r="B19" s="51">
        <v>16</v>
      </c>
      <c r="C19" s="86" t="s">
        <v>188</v>
      </c>
      <c r="D19" s="35">
        <v>151</v>
      </c>
      <c r="E19" s="35">
        <f>+D19</f>
        <v>151</v>
      </c>
    </row>
    <row r="20" spans="2:5">
      <c r="B20" s="51">
        <v>17</v>
      </c>
      <c r="C20" s="86" t="s">
        <v>189</v>
      </c>
      <c r="D20" s="35">
        <v>2983</v>
      </c>
      <c r="E20" s="35">
        <f>+D20</f>
        <v>2983</v>
      </c>
    </row>
    <row r="21" spans="2:5">
      <c r="B21" s="51">
        <v>18</v>
      </c>
      <c r="C21" s="86" t="s">
        <v>190</v>
      </c>
      <c r="D21" s="35"/>
      <c r="E21" s="35"/>
    </row>
    <row r="22" spans="2:5">
      <c r="B22" s="51">
        <v>19</v>
      </c>
      <c r="C22" s="86" t="s">
        <v>191</v>
      </c>
      <c r="D22" s="35">
        <v>7612</v>
      </c>
      <c r="E22" s="35">
        <f>+D22</f>
        <v>7612</v>
      </c>
    </row>
    <row r="23" spans="2:5" ht="13.5" thickBot="1">
      <c r="B23" s="83">
        <v>20</v>
      </c>
      <c r="C23" s="112" t="s">
        <v>6</v>
      </c>
      <c r="D23" s="112">
        <f>SUM(D11:D22)+SUM(D5:D9)</f>
        <v>37204</v>
      </c>
      <c r="E23" s="112">
        <f>SUM(E11:E22)+SUM(E5:E9)</f>
        <v>37204</v>
      </c>
    </row>
    <row r="24" spans="2:5">
      <c r="B24" s="38"/>
      <c r="C24" s="38"/>
      <c r="D24" s="38"/>
      <c r="E24" s="38"/>
    </row>
    <row r="25" spans="2:5">
      <c r="B25" s="38"/>
      <c r="C25" s="38"/>
      <c r="D25" s="38"/>
      <c r="E25" s="38"/>
    </row>
    <row r="29" spans="2:5">
      <c r="E29" s="32" t="s">
        <v>4</v>
      </c>
    </row>
  </sheetData>
  <mergeCells count="3">
    <mergeCell ref="B2:I2"/>
    <mergeCell ref="C4:E4"/>
    <mergeCell ref="C10:E10"/>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7BA04-C150-4ADB-B4C0-C3BA7CD06174}">
  <dimension ref="A1:Q33"/>
  <sheetViews>
    <sheetView workbookViewId="0">
      <selection activeCell="J39" sqref="J39"/>
    </sheetView>
  </sheetViews>
  <sheetFormatPr defaultColWidth="9.140625" defaultRowHeight="12.75"/>
  <cols>
    <col min="1" max="1" width="3.7109375" style="32" customWidth="1"/>
    <col min="2" max="2" width="41.28515625" style="32" bestFit="1" customWidth="1"/>
    <col min="3" max="3" width="19.5703125" style="32" customWidth="1"/>
    <col min="4" max="16" width="13.7109375" style="32" customWidth="1"/>
    <col min="17" max="16384" width="9.140625" style="32"/>
  </cols>
  <sheetData>
    <row r="1" spans="1:17" ht="21" customHeight="1">
      <c r="A1" s="20"/>
      <c r="B1" s="20"/>
      <c r="C1" s="20"/>
      <c r="D1" s="20"/>
      <c r="E1" s="20"/>
      <c r="F1" s="20"/>
      <c r="G1" s="20"/>
      <c r="H1" s="20"/>
    </row>
    <row r="2" spans="1:17" ht="48" customHeight="1">
      <c r="A2" s="31"/>
      <c r="B2" s="452" t="s">
        <v>766</v>
      </c>
      <c r="C2" s="452"/>
      <c r="D2" s="452"/>
      <c r="E2" s="452"/>
      <c r="F2" s="452"/>
      <c r="G2" s="452"/>
      <c r="H2" s="452"/>
      <c r="I2" s="452"/>
    </row>
    <row r="3" spans="1:17" ht="31.5" customHeight="1">
      <c r="A3" s="62"/>
      <c r="B3" s="359" t="s">
        <v>792</v>
      </c>
      <c r="C3" s="509" t="s">
        <v>40</v>
      </c>
      <c r="D3" s="510" t="s">
        <v>778</v>
      </c>
      <c r="E3" s="510"/>
      <c r="F3" s="510"/>
      <c r="G3" s="510"/>
      <c r="H3" s="510"/>
      <c r="I3" s="510"/>
      <c r="J3" s="510"/>
      <c r="K3" s="510"/>
      <c r="L3" s="510"/>
      <c r="M3" s="510"/>
      <c r="N3" s="510"/>
      <c r="O3" s="501" t="s">
        <v>775</v>
      </c>
      <c r="P3" s="456"/>
    </row>
    <row r="4" spans="1:17" ht="33.75" customHeight="1">
      <c r="A4" s="62"/>
      <c r="B4" s="360"/>
      <c r="C4" s="509"/>
      <c r="D4" s="511" t="s">
        <v>782</v>
      </c>
      <c r="E4" s="512"/>
      <c r="F4" s="512"/>
      <c r="G4" s="512"/>
      <c r="H4" s="512"/>
      <c r="I4" s="512"/>
      <c r="J4" s="512"/>
      <c r="K4" s="512"/>
      <c r="L4" s="513"/>
      <c r="M4" s="511" t="s">
        <v>779</v>
      </c>
      <c r="N4" s="513"/>
      <c r="O4" s="514" t="s">
        <v>777</v>
      </c>
      <c r="P4" s="514" t="s">
        <v>776</v>
      </c>
    </row>
    <row r="5" spans="1:17" ht="23.25" customHeight="1">
      <c r="A5" s="62"/>
      <c r="B5" s="360"/>
      <c r="C5" s="509"/>
      <c r="D5" s="514" t="s">
        <v>783</v>
      </c>
      <c r="E5" s="514" t="s">
        <v>784</v>
      </c>
      <c r="F5" s="314"/>
      <c r="G5" s="312"/>
      <c r="H5" s="315"/>
      <c r="I5" s="514" t="s">
        <v>788</v>
      </c>
      <c r="J5" s="314"/>
      <c r="K5" s="314"/>
      <c r="L5" s="314"/>
      <c r="M5" s="515" t="s">
        <v>780</v>
      </c>
      <c r="N5" s="515" t="s">
        <v>781</v>
      </c>
      <c r="O5" s="501"/>
      <c r="P5" s="501"/>
    </row>
    <row r="6" spans="1:17" ht="81.75" customHeight="1">
      <c r="A6" s="62"/>
      <c r="B6" s="360" t="s">
        <v>887</v>
      </c>
      <c r="C6" s="509"/>
      <c r="D6" s="501"/>
      <c r="E6" s="501"/>
      <c r="F6" s="313" t="s">
        <v>785</v>
      </c>
      <c r="G6" s="358" t="s">
        <v>786</v>
      </c>
      <c r="H6" s="313" t="s">
        <v>787</v>
      </c>
      <c r="I6" s="501"/>
      <c r="J6" s="313" t="s">
        <v>789</v>
      </c>
      <c r="K6" s="313" t="s">
        <v>790</v>
      </c>
      <c r="L6" s="313" t="s">
        <v>791</v>
      </c>
      <c r="M6" s="509"/>
      <c r="N6" s="509"/>
      <c r="O6" s="501"/>
      <c r="P6" s="501"/>
    </row>
    <row r="7" spans="1:17">
      <c r="A7" s="51"/>
      <c r="B7" s="27" t="s">
        <v>180</v>
      </c>
      <c r="C7" s="361"/>
      <c r="D7" s="353"/>
      <c r="E7" s="353"/>
      <c r="F7" s="354"/>
      <c r="G7" s="353"/>
      <c r="H7" s="355"/>
      <c r="I7" s="353"/>
      <c r="J7" s="354"/>
      <c r="K7" s="353"/>
      <c r="L7" s="353"/>
      <c r="M7" s="354"/>
      <c r="N7" s="354"/>
      <c r="O7" s="353"/>
      <c r="P7" s="353"/>
      <c r="Q7" s="38"/>
    </row>
    <row r="8" spans="1:17">
      <c r="A8" s="51"/>
      <c r="B8" s="27" t="s">
        <v>20</v>
      </c>
      <c r="C8" s="361"/>
      <c r="D8" s="353"/>
      <c r="E8" s="353"/>
      <c r="F8" s="354"/>
      <c r="G8" s="353"/>
      <c r="H8" s="355"/>
      <c r="I8" s="353"/>
      <c r="J8" s="354"/>
      <c r="K8" s="353"/>
      <c r="L8" s="353"/>
      <c r="M8" s="354"/>
      <c r="N8" s="354"/>
      <c r="O8" s="353"/>
      <c r="P8" s="353"/>
      <c r="Q8" s="38"/>
    </row>
    <row r="9" spans="1:17">
      <c r="A9" s="51"/>
      <c r="B9" s="27" t="s">
        <v>21</v>
      </c>
      <c r="C9" s="362"/>
      <c r="D9" s="353"/>
      <c r="E9" s="353"/>
      <c r="F9" s="354"/>
      <c r="G9" s="353"/>
      <c r="H9" s="355"/>
      <c r="I9" s="353"/>
      <c r="J9" s="354"/>
      <c r="K9" s="353"/>
      <c r="L9" s="353"/>
      <c r="M9" s="354"/>
      <c r="N9" s="354"/>
      <c r="O9" s="353"/>
      <c r="P9" s="353"/>
      <c r="Q9" s="38"/>
    </row>
    <row r="10" spans="1:17">
      <c r="A10" s="51"/>
      <c r="B10" s="356" t="s">
        <v>767</v>
      </c>
      <c r="C10" s="362"/>
      <c r="D10" s="353"/>
      <c r="E10" s="353"/>
      <c r="F10" s="354"/>
      <c r="G10" s="353"/>
      <c r="H10" s="355"/>
      <c r="I10" s="353"/>
      <c r="J10" s="354"/>
      <c r="K10" s="353"/>
      <c r="L10" s="353"/>
      <c r="M10" s="354"/>
      <c r="N10" s="354"/>
      <c r="O10" s="353"/>
      <c r="P10" s="353"/>
      <c r="Q10" s="38"/>
    </row>
    <row r="11" spans="1:17">
      <c r="A11" s="50"/>
      <c r="B11" s="356" t="s">
        <v>768</v>
      </c>
      <c r="C11" s="361"/>
      <c r="D11" s="353"/>
      <c r="E11" s="353"/>
      <c r="F11" s="354"/>
      <c r="G11" s="353"/>
      <c r="H11" s="355"/>
      <c r="I11" s="353"/>
      <c r="J11" s="354"/>
      <c r="K11" s="353"/>
      <c r="L11" s="353"/>
      <c r="M11" s="354"/>
      <c r="N11" s="354"/>
      <c r="O11" s="353"/>
      <c r="P11" s="353"/>
      <c r="Q11" s="38"/>
    </row>
    <row r="12" spans="1:17">
      <c r="A12" s="51"/>
      <c r="B12" s="356" t="s">
        <v>769</v>
      </c>
      <c r="C12" s="361"/>
      <c r="D12" s="353"/>
      <c r="E12" s="353"/>
      <c r="F12" s="354"/>
      <c r="G12" s="353"/>
      <c r="H12" s="355"/>
      <c r="I12" s="353"/>
      <c r="J12" s="354"/>
      <c r="K12" s="353"/>
      <c r="L12" s="353"/>
      <c r="M12" s="354"/>
      <c r="N12" s="354"/>
      <c r="O12" s="353"/>
      <c r="P12" s="353"/>
      <c r="Q12" s="38"/>
    </row>
    <row r="13" spans="1:17">
      <c r="B13" s="38" t="s">
        <v>22</v>
      </c>
      <c r="C13" s="408">
        <v>27872.695913899224</v>
      </c>
      <c r="D13" s="355">
        <v>7.4211322833371896E-2</v>
      </c>
      <c r="E13" s="355">
        <v>0.12231420140934328</v>
      </c>
      <c r="F13" s="355">
        <v>0.11682447186785432</v>
      </c>
      <c r="G13" s="355"/>
      <c r="H13" s="355">
        <v>5.4897295414889696E-3</v>
      </c>
      <c r="I13" s="353"/>
      <c r="J13" s="353"/>
      <c r="K13" s="353"/>
      <c r="L13" s="353"/>
      <c r="M13" s="353"/>
      <c r="N13" s="353"/>
      <c r="O13" s="353">
        <v>5051.3524770122649</v>
      </c>
      <c r="P13" s="353">
        <v>5051.3524770122649</v>
      </c>
      <c r="Q13" s="38"/>
    </row>
    <row r="14" spans="1:17">
      <c r="B14" s="357" t="s">
        <v>770</v>
      </c>
      <c r="C14" s="408">
        <v>374.87640510034061</v>
      </c>
      <c r="D14" s="355">
        <v>3.123117063292275E-3</v>
      </c>
      <c r="E14" s="355">
        <v>0.3779141319969011</v>
      </c>
      <c r="F14" s="355">
        <v>0.37576110112766525</v>
      </c>
      <c r="G14" s="355"/>
      <c r="H14" s="355">
        <v>2.1530308692358862E-3</v>
      </c>
      <c r="I14" s="353"/>
      <c r="J14" s="353"/>
      <c r="K14" s="353"/>
      <c r="L14" s="353"/>
      <c r="M14" s="353"/>
      <c r="N14" s="353"/>
      <c r="O14" s="353">
        <v>89.696797574107961</v>
      </c>
      <c r="P14" s="353">
        <v>89.696797574107961</v>
      </c>
      <c r="Q14" s="38"/>
    </row>
    <row r="15" spans="1:17">
      <c r="B15" s="357" t="s">
        <v>771</v>
      </c>
      <c r="C15" s="409">
        <v>10293.003574510554</v>
      </c>
      <c r="D15" s="355">
        <v>4.2933025686277826E-3</v>
      </c>
      <c r="E15" s="355">
        <v>0.30954645691604049</v>
      </c>
      <c r="F15" s="355">
        <v>0.30266665957660549</v>
      </c>
      <c r="G15" s="355"/>
      <c r="H15" s="355">
        <v>6.8797973394349931E-3</v>
      </c>
      <c r="I15" s="353"/>
      <c r="J15" s="353"/>
      <c r="K15" s="353"/>
      <c r="L15" s="353"/>
      <c r="M15" s="353"/>
      <c r="N15" s="353"/>
      <c r="O15" s="353">
        <v>1827.4734876872114</v>
      </c>
      <c r="P15" s="353">
        <v>1827.4734876872114</v>
      </c>
      <c r="Q15" s="38"/>
    </row>
    <row r="16" spans="1:17">
      <c r="B16" s="357" t="s">
        <v>772</v>
      </c>
      <c r="C16" s="409"/>
      <c r="D16" s="355"/>
      <c r="E16" s="355"/>
      <c r="F16" s="355"/>
      <c r="G16" s="355"/>
      <c r="H16" s="355"/>
      <c r="I16" s="353"/>
      <c r="J16" s="353"/>
      <c r="K16" s="353"/>
      <c r="L16" s="353"/>
      <c r="M16" s="353"/>
      <c r="N16" s="353"/>
      <c r="O16" s="353"/>
      <c r="P16" s="353"/>
      <c r="Q16" s="38"/>
    </row>
    <row r="17" spans="2:17">
      <c r="B17" s="357" t="s">
        <v>773</v>
      </c>
      <c r="C17" s="408">
        <v>650.16524366957037</v>
      </c>
      <c r="D17" s="355">
        <v>8.6512819005518105E-2</v>
      </c>
      <c r="E17" s="355">
        <v>2.9804625949368E-3</v>
      </c>
      <c r="F17" s="355">
        <v>0</v>
      </c>
      <c r="G17" s="355"/>
      <c r="H17" s="355">
        <v>2.9804625949368E-3</v>
      </c>
      <c r="I17" s="353"/>
      <c r="J17" s="353"/>
      <c r="K17" s="353"/>
      <c r="L17" s="353"/>
      <c r="M17" s="353"/>
      <c r="N17" s="353"/>
      <c r="O17" s="353">
        <v>151.40286159214446</v>
      </c>
      <c r="P17" s="353">
        <v>151.40286159214446</v>
      </c>
      <c r="Q17" s="38"/>
    </row>
    <row r="18" spans="2:17">
      <c r="B18" s="357" t="s">
        <v>774</v>
      </c>
      <c r="C18" s="409">
        <v>16554.650690618761</v>
      </c>
      <c r="D18" s="355">
        <v>0.11881013268285302</v>
      </c>
      <c r="E18" s="355">
        <v>4.7995497685834167E-3</v>
      </c>
      <c r="F18" s="355">
        <v>0</v>
      </c>
      <c r="G18" s="355"/>
      <c r="H18" s="355">
        <v>4.7995497685834167E-3</v>
      </c>
      <c r="I18" s="353"/>
      <c r="J18" s="353"/>
      <c r="K18" s="353"/>
      <c r="L18" s="353"/>
      <c r="M18" s="353"/>
      <c r="N18" s="353"/>
      <c r="O18" s="353">
        <v>2982.7793301588017</v>
      </c>
      <c r="P18" s="353">
        <v>2982.7793301588017</v>
      </c>
      <c r="Q18" s="38"/>
    </row>
    <row r="19" spans="2:17" ht="13.5" thickBot="1">
      <c r="B19" s="40" t="s">
        <v>6</v>
      </c>
      <c r="C19" s="410">
        <v>27872.695913899224</v>
      </c>
      <c r="D19" s="364">
        <v>7.4211322833371896E-2</v>
      </c>
      <c r="E19" s="364">
        <v>0.12231420140934328</v>
      </c>
      <c r="F19" s="364">
        <v>0.11682447186785432</v>
      </c>
      <c r="G19" s="364"/>
      <c r="H19" s="364">
        <v>5.4897295414889696E-3</v>
      </c>
      <c r="I19" s="363"/>
      <c r="J19" s="363"/>
      <c r="K19" s="363"/>
      <c r="L19" s="363"/>
      <c r="M19" s="363"/>
      <c r="N19" s="363"/>
      <c r="O19" s="363">
        <v>5051.3524770122649</v>
      </c>
      <c r="P19" s="363">
        <v>5051.3524770122649</v>
      </c>
      <c r="Q19" s="38"/>
    </row>
    <row r="20" spans="2:17">
      <c r="B20" s="38"/>
      <c r="C20" s="316"/>
      <c r="D20" s="39"/>
      <c r="E20" s="39"/>
      <c r="F20" s="76"/>
      <c r="G20" s="39"/>
      <c r="H20" s="77"/>
      <c r="I20" s="39"/>
      <c r="J20" s="76"/>
      <c r="K20" s="39"/>
      <c r="L20" s="39"/>
      <c r="M20" s="76"/>
      <c r="N20" s="76"/>
      <c r="O20" s="39"/>
      <c r="P20" s="39"/>
      <c r="Q20" s="38"/>
    </row>
    <row r="21" spans="2:17">
      <c r="B21" s="38"/>
      <c r="C21" s="352"/>
      <c r="D21" s="39"/>
      <c r="E21" s="39"/>
      <c r="F21" s="76"/>
      <c r="G21" s="39"/>
      <c r="H21" s="77"/>
      <c r="I21" s="39"/>
      <c r="J21" s="76"/>
      <c r="K21" s="39"/>
      <c r="L21" s="39"/>
      <c r="M21" s="76"/>
      <c r="N21" s="76"/>
      <c r="O21" s="39"/>
      <c r="P21" s="39"/>
      <c r="Q21" s="38"/>
    </row>
    <row r="22" spans="2:17">
      <c r="B22" s="38"/>
      <c r="C22" s="352"/>
      <c r="D22" s="39"/>
      <c r="E22" s="39"/>
      <c r="F22" s="76"/>
      <c r="G22" s="39"/>
      <c r="H22" s="77"/>
      <c r="I22" s="39"/>
      <c r="J22" s="76"/>
      <c r="K22" s="39"/>
      <c r="L22" s="39"/>
      <c r="M22" s="76"/>
      <c r="N22" s="76"/>
      <c r="O22" s="39"/>
      <c r="P22" s="39"/>
      <c r="Q22" s="38"/>
    </row>
    <row r="23" spans="2:17" ht="31.5" customHeight="1">
      <c r="B23" s="359" t="s">
        <v>793</v>
      </c>
      <c r="C23" s="509" t="s">
        <v>40</v>
      </c>
      <c r="D23" s="510" t="s">
        <v>778</v>
      </c>
      <c r="E23" s="510"/>
      <c r="F23" s="510"/>
      <c r="G23" s="510"/>
      <c r="H23" s="510"/>
      <c r="I23" s="510"/>
      <c r="J23" s="510"/>
      <c r="K23" s="510"/>
      <c r="L23" s="510"/>
      <c r="M23" s="510"/>
      <c r="N23" s="510"/>
      <c r="O23" s="501" t="s">
        <v>775</v>
      </c>
      <c r="P23" s="456"/>
      <c r="Q23" s="38"/>
    </row>
    <row r="24" spans="2:17" ht="33.75" customHeight="1">
      <c r="B24" s="66"/>
      <c r="C24" s="509"/>
      <c r="D24" s="511" t="s">
        <v>782</v>
      </c>
      <c r="E24" s="512"/>
      <c r="F24" s="512"/>
      <c r="G24" s="512"/>
      <c r="H24" s="512"/>
      <c r="I24" s="512"/>
      <c r="J24" s="512"/>
      <c r="K24" s="512"/>
      <c r="L24" s="513"/>
      <c r="M24" s="511" t="s">
        <v>779</v>
      </c>
      <c r="N24" s="513"/>
      <c r="O24" s="514" t="s">
        <v>777</v>
      </c>
      <c r="P24" s="514" t="s">
        <v>776</v>
      </c>
      <c r="Q24" s="38"/>
    </row>
    <row r="25" spans="2:17" ht="23.25" customHeight="1">
      <c r="B25" s="66"/>
      <c r="C25" s="509"/>
      <c r="D25" s="514" t="s">
        <v>783</v>
      </c>
      <c r="E25" s="514" t="s">
        <v>784</v>
      </c>
      <c r="F25" s="314"/>
      <c r="G25" s="312"/>
      <c r="H25" s="315"/>
      <c r="I25" s="514" t="s">
        <v>788</v>
      </c>
      <c r="J25" s="314"/>
      <c r="K25" s="314"/>
      <c r="L25" s="314"/>
      <c r="M25" s="515" t="s">
        <v>780</v>
      </c>
      <c r="N25" s="515" t="s">
        <v>781</v>
      </c>
      <c r="O25" s="501"/>
      <c r="P25" s="501"/>
      <c r="Q25" s="38"/>
    </row>
    <row r="26" spans="2:17" ht="81.75" customHeight="1">
      <c r="B26" s="360" t="s">
        <v>887</v>
      </c>
      <c r="C26" s="509"/>
      <c r="D26" s="501"/>
      <c r="E26" s="501"/>
      <c r="F26" s="313" t="s">
        <v>785</v>
      </c>
      <c r="G26" s="358" t="s">
        <v>786</v>
      </c>
      <c r="H26" s="313" t="s">
        <v>787</v>
      </c>
      <c r="I26" s="501"/>
      <c r="J26" s="313" t="s">
        <v>789</v>
      </c>
      <c r="K26" s="313" t="s">
        <v>790</v>
      </c>
      <c r="L26" s="313" t="s">
        <v>791</v>
      </c>
      <c r="M26" s="509"/>
      <c r="N26" s="509"/>
      <c r="O26" s="501"/>
      <c r="P26" s="501"/>
    </row>
    <row r="27" spans="2:17">
      <c r="B27" s="27" t="s">
        <v>180</v>
      </c>
      <c r="C27" s="361"/>
      <c r="D27" s="353"/>
      <c r="E27" s="353"/>
      <c r="F27" s="354"/>
      <c r="G27" s="353"/>
      <c r="H27" s="355"/>
      <c r="I27" s="353"/>
      <c r="J27" s="354"/>
      <c r="K27" s="353"/>
      <c r="L27" s="353"/>
      <c r="M27" s="354"/>
      <c r="N27" s="354"/>
      <c r="O27" s="353"/>
      <c r="P27" s="353"/>
    </row>
    <row r="28" spans="2:17">
      <c r="B28" s="27" t="s">
        <v>20</v>
      </c>
      <c r="C28" s="361"/>
      <c r="D28" s="353"/>
      <c r="E28" s="353"/>
      <c r="F28" s="354"/>
      <c r="G28" s="353"/>
      <c r="H28" s="355"/>
      <c r="I28" s="353"/>
      <c r="J28" s="354"/>
      <c r="K28" s="353"/>
      <c r="L28" s="353"/>
      <c r="M28" s="354"/>
      <c r="N28" s="354"/>
      <c r="O28" s="353"/>
      <c r="P28" s="353"/>
    </row>
    <row r="29" spans="2:17">
      <c r="B29" s="27" t="s">
        <v>21</v>
      </c>
      <c r="C29" s="409">
        <v>82720.212746432473</v>
      </c>
      <c r="D29" s="355">
        <v>0.19905659758879982</v>
      </c>
      <c r="E29" s="355">
        <v>7.4981958233621016E-3</v>
      </c>
      <c r="F29" s="355">
        <v>7.4981958233621016E-3</v>
      </c>
      <c r="G29" s="355"/>
      <c r="H29" s="355">
        <v>0</v>
      </c>
      <c r="I29" s="353"/>
      <c r="J29" s="353"/>
      <c r="K29" s="353"/>
      <c r="L29" s="353"/>
      <c r="M29" s="353"/>
      <c r="N29" s="353"/>
      <c r="O29" s="353">
        <v>24540.902367932962</v>
      </c>
      <c r="P29" s="353">
        <v>24540.902367932962</v>
      </c>
    </row>
    <row r="30" spans="2:17">
      <c r="B30" s="356" t="s">
        <v>767</v>
      </c>
      <c r="C30" s="409">
        <v>31753.226759124536</v>
      </c>
      <c r="D30" s="355">
        <v>4.5394610066348186E-2</v>
      </c>
      <c r="E30" s="355">
        <v>1.4168325895887294E-2</v>
      </c>
      <c r="F30" s="355">
        <v>1.4168325895887294E-2</v>
      </c>
      <c r="G30" s="355"/>
      <c r="H30" s="355">
        <v>0</v>
      </c>
      <c r="I30" s="353"/>
      <c r="J30" s="353"/>
      <c r="K30" s="353"/>
      <c r="L30" s="353"/>
      <c r="M30" s="353"/>
      <c r="N30" s="353"/>
      <c r="O30" s="353">
        <v>10469.05179005898</v>
      </c>
      <c r="P30" s="353">
        <v>10469.05179005898</v>
      </c>
    </row>
    <row r="31" spans="2:17">
      <c r="B31" s="356" t="s">
        <v>768</v>
      </c>
      <c r="C31" s="408"/>
      <c r="D31" s="355"/>
      <c r="E31" s="355"/>
      <c r="F31" s="355"/>
      <c r="G31" s="355"/>
      <c r="H31" s="355"/>
      <c r="I31" s="353"/>
      <c r="J31" s="353"/>
      <c r="K31" s="353"/>
      <c r="L31" s="353"/>
      <c r="M31" s="353"/>
      <c r="N31" s="353"/>
      <c r="O31" s="353"/>
      <c r="P31" s="353"/>
    </row>
    <row r="32" spans="2:17">
      <c r="B32" s="356" t="s">
        <v>769</v>
      </c>
      <c r="C32" s="408">
        <v>50966.985987307933</v>
      </c>
      <c r="D32" s="355">
        <v>0.29479041114554538</v>
      </c>
      <c r="E32" s="355">
        <v>3.3426008121426754E-3</v>
      </c>
      <c r="F32" s="355">
        <v>3.3426008121426754E-3</v>
      </c>
      <c r="G32" s="355"/>
      <c r="H32" s="355">
        <v>0</v>
      </c>
      <c r="I32" s="353"/>
      <c r="J32" s="353"/>
      <c r="K32" s="353"/>
      <c r="L32" s="353"/>
      <c r="M32" s="353"/>
      <c r="N32" s="353"/>
      <c r="O32" s="353">
        <v>14071.850577873978</v>
      </c>
      <c r="P32" s="353">
        <v>14071.850577873978</v>
      </c>
    </row>
    <row r="33" spans="2:16" ht="13.5" thickBot="1">
      <c r="B33" s="40" t="s">
        <v>6</v>
      </c>
      <c r="C33" s="410">
        <v>82720.212746432473</v>
      </c>
      <c r="D33" s="364">
        <v>0.19905659758879982</v>
      </c>
      <c r="E33" s="364">
        <v>7.4981958233621016E-3</v>
      </c>
      <c r="F33" s="364">
        <v>7.4981958233621016E-3</v>
      </c>
      <c r="G33" s="364"/>
      <c r="H33" s="364">
        <v>0</v>
      </c>
      <c r="I33" s="363"/>
      <c r="J33" s="363"/>
      <c r="K33" s="363"/>
      <c r="L33" s="363"/>
      <c r="M33" s="363"/>
      <c r="N33" s="363"/>
      <c r="O33" s="363">
        <v>24540.902367932962</v>
      </c>
      <c r="P33" s="363">
        <v>24540.902367932962</v>
      </c>
    </row>
  </sheetData>
  <mergeCells count="25">
    <mergeCell ref="B2:I2"/>
    <mergeCell ref="C3:C6"/>
    <mergeCell ref="O3:P3"/>
    <mergeCell ref="P4:P6"/>
    <mergeCell ref="O4:O6"/>
    <mergeCell ref="D3:N3"/>
    <mergeCell ref="M4:N4"/>
    <mergeCell ref="M5:M6"/>
    <mergeCell ref="N5:N6"/>
    <mergeCell ref="D4:L4"/>
    <mergeCell ref="D5:D6"/>
    <mergeCell ref="E5:E6"/>
    <mergeCell ref="I5:I6"/>
    <mergeCell ref="C23:C26"/>
    <mergeCell ref="D23:N23"/>
    <mergeCell ref="O23:P23"/>
    <mergeCell ref="D24:L24"/>
    <mergeCell ref="M24:N24"/>
    <mergeCell ref="O24:O26"/>
    <mergeCell ref="P24:P26"/>
    <mergeCell ref="D25:D26"/>
    <mergeCell ref="E25:E26"/>
    <mergeCell ref="I25:I26"/>
    <mergeCell ref="M25:M26"/>
    <mergeCell ref="N25:N26"/>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48"/>
  <dimension ref="A1:I12"/>
  <sheetViews>
    <sheetView workbookViewId="0">
      <selection activeCell="D7" sqref="D7"/>
    </sheetView>
  </sheetViews>
  <sheetFormatPr defaultColWidth="9.140625" defaultRowHeight="12.75"/>
  <cols>
    <col min="1" max="1" width="3.7109375" style="32" customWidth="1"/>
    <col min="2" max="2" width="9.140625" style="32"/>
    <col min="3" max="3" width="66.140625" style="32" bestFit="1" customWidth="1"/>
    <col min="4" max="5" width="17.85546875" style="32" customWidth="1"/>
    <col min="6" max="16384" width="9.140625" style="32"/>
  </cols>
  <sheetData>
    <row r="1" spans="1:9" ht="21" customHeight="1">
      <c r="A1" s="20"/>
      <c r="B1" s="20"/>
      <c r="C1" s="20"/>
      <c r="D1" s="20"/>
      <c r="E1" s="20"/>
      <c r="F1" s="20"/>
      <c r="G1" s="20"/>
      <c r="H1" s="20"/>
    </row>
    <row r="2" spans="1:9" ht="48" customHeight="1">
      <c r="A2" s="31"/>
      <c r="B2" s="452" t="s">
        <v>79</v>
      </c>
      <c r="C2" s="452"/>
      <c r="D2" s="452"/>
      <c r="E2" s="452"/>
      <c r="F2" s="452"/>
      <c r="G2" s="452"/>
      <c r="H2" s="452"/>
      <c r="I2" s="452"/>
    </row>
    <row r="3" spans="1:9" ht="25.5">
      <c r="A3" s="62"/>
      <c r="B3" s="15" t="s">
        <v>887</v>
      </c>
      <c r="C3" s="10"/>
      <c r="D3" s="37" t="s">
        <v>765</v>
      </c>
      <c r="E3" s="63"/>
      <c r="F3" s="63"/>
      <c r="G3" s="63"/>
      <c r="H3" s="63"/>
    </row>
    <row r="4" spans="1:9" ht="12.75" customHeight="1">
      <c r="A4" s="51"/>
      <c r="B4" s="136">
        <v>1</v>
      </c>
      <c r="C4" s="130" t="s">
        <v>756</v>
      </c>
      <c r="D4" s="131">
        <v>36309.472899607812</v>
      </c>
      <c r="E4" s="39"/>
      <c r="F4" s="39"/>
      <c r="G4" s="39"/>
      <c r="H4" s="39"/>
      <c r="I4" s="81"/>
    </row>
    <row r="5" spans="1:9" ht="12.75" customHeight="1">
      <c r="A5" s="51"/>
      <c r="B5" s="51">
        <v>2</v>
      </c>
      <c r="C5" s="95" t="s">
        <v>757</v>
      </c>
      <c r="D5" s="129">
        <v>216.35123444985962</v>
      </c>
      <c r="E5" s="39"/>
      <c r="F5" s="38"/>
      <c r="G5" s="38"/>
      <c r="H5" s="81"/>
      <c r="I5" s="81"/>
    </row>
    <row r="6" spans="1:9" ht="12.75" customHeight="1">
      <c r="A6" s="50"/>
      <c r="B6" s="51">
        <v>3</v>
      </c>
      <c r="C6" s="95" t="s">
        <v>758</v>
      </c>
      <c r="D6" s="129">
        <v>-578.12387798355394</v>
      </c>
      <c r="E6" s="39"/>
      <c r="F6" s="49"/>
      <c r="G6" s="49"/>
      <c r="H6" s="81"/>
      <c r="I6" s="81"/>
    </row>
    <row r="7" spans="1:9" ht="12.75" customHeight="1">
      <c r="A7" s="51"/>
      <c r="B7" s="51">
        <v>4</v>
      </c>
      <c r="C7" s="95" t="s">
        <v>759</v>
      </c>
      <c r="D7" s="129"/>
      <c r="E7" s="39"/>
      <c r="F7" s="38"/>
      <c r="G7" s="38"/>
      <c r="H7" s="81"/>
      <c r="I7" s="81"/>
    </row>
    <row r="8" spans="1:9" ht="12.75" customHeight="1">
      <c r="B8" s="51">
        <v>5</v>
      </c>
      <c r="C8" s="95" t="s">
        <v>760</v>
      </c>
      <c r="D8" s="129"/>
      <c r="E8" s="81"/>
      <c r="F8" s="81"/>
      <c r="G8" s="81"/>
      <c r="H8" s="81"/>
      <c r="I8" s="81"/>
    </row>
    <row r="9" spans="1:9" ht="12.75" customHeight="1">
      <c r="B9" s="51">
        <v>6</v>
      </c>
      <c r="C9" s="95" t="s">
        <v>761</v>
      </c>
      <c r="D9" s="129"/>
      <c r="E9" s="81"/>
      <c r="F9" s="81"/>
      <c r="G9" s="81"/>
      <c r="H9" s="81"/>
      <c r="I9" s="81"/>
    </row>
    <row r="10" spans="1:9" ht="12.75" customHeight="1">
      <c r="B10" s="51">
        <v>7</v>
      </c>
      <c r="C10" s="95" t="s">
        <v>762</v>
      </c>
      <c r="D10" s="129"/>
      <c r="E10" s="81"/>
      <c r="F10" s="81"/>
      <c r="G10" s="81"/>
      <c r="H10" s="81"/>
      <c r="I10" s="81"/>
    </row>
    <row r="11" spans="1:9" ht="12.75" customHeight="1">
      <c r="B11" s="51">
        <v>8</v>
      </c>
      <c r="C11" s="95" t="s">
        <v>763</v>
      </c>
      <c r="D11" s="129">
        <v>961.0875960850143</v>
      </c>
      <c r="E11" s="81"/>
      <c r="F11" s="81"/>
      <c r="G11" s="81"/>
      <c r="H11" s="81"/>
      <c r="I11" s="81"/>
    </row>
    <row r="12" spans="1:9" ht="12.75" customHeight="1" thickBot="1">
      <c r="A12" s="133"/>
      <c r="B12" s="134">
        <v>9</v>
      </c>
      <c r="C12" s="135" t="s">
        <v>764</v>
      </c>
      <c r="D12" s="132">
        <v>36909.217504034306</v>
      </c>
      <c r="E12" s="39"/>
      <c r="F12" s="81"/>
      <c r="G12" s="81"/>
      <c r="H12" s="81"/>
      <c r="I12" s="81"/>
    </row>
  </sheetData>
  <mergeCells count="1">
    <mergeCell ref="B2:I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3"/>
  <dimension ref="A1:O15"/>
  <sheetViews>
    <sheetView workbookViewId="0"/>
  </sheetViews>
  <sheetFormatPr defaultColWidth="9.140625" defaultRowHeight="12.75"/>
  <cols>
    <col min="1" max="1" width="3.7109375" style="32" customWidth="1"/>
    <col min="2" max="2" width="9.140625" style="32"/>
    <col min="3" max="3" width="53.28515625" style="32" bestFit="1" customWidth="1"/>
    <col min="4" max="4" width="15.5703125" style="32" customWidth="1"/>
    <col min="5" max="5" width="16.140625" style="32" customWidth="1"/>
    <col min="6" max="6" width="14" style="32" customWidth="1"/>
    <col min="7" max="7" width="20.28515625" style="32" customWidth="1"/>
    <col min="8" max="9" width="15.7109375" style="32" customWidth="1"/>
    <col min="10" max="11" width="14" style="32" customWidth="1"/>
    <col min="12" max="16384" width="9.140625" style="32"/>
  </cols>
  <sheetData>
    <row r="1" spans="1:15" ht="21" customHeight="1">
      <c r="A1" s="20"/>
      <c r="B1" s="20"/>
      <c r="C1" s="20"/>
      <c r="D1" s="20"/>
      <c r="E1" s="20"/>
      <c r="F1" s="20"/>
      <c r="G1" s="20"/>
      <c r="H1" s="20"/>
      <c r="I1" s="20"/>
      <c r="J1" s="20"/>
      <c r="K1" s="20"/>
      <c r="L1" s="20"/>
      <c r="M1" s="20"/>
      <c r="N1" s="20"/>
    </row>
    <row r="2" spans="1:15" ht="48" customHeight="1">
      <c r="A2" s="31"/>
      <c r="B2" s="452" t="s">
        <v>80</v>
      </c>
      <c r="C2" s="452"/>
      <c r="D2" s="452"/>
      <c r="E2" s="452"/>
      <c r="F2" s="452"/>
      <c r="G2" s="452"/>
      <c r="H2" s="452"/>
      <c r="I2" s="452"/>
      <c r="J2" s="452"/>
      <c r="K2" s="452"/>
      <c r="L2" s="452"/>
      <c r="M2" s="452"/>
      <c r="N2" s="452"/>
      <c r="O2" s="452"/>
    </row>
    <row r="3" spans="1:15" s="70" customFormat="1" ht="38.25" customHeight="1">
      <c r="A3" s="62"/>
      <c r="B3" s="415" t="s">
        <v>887</v>
      </c>
      <c r="C3" s="10"/>
      <c r="D3" s="11" t="s">
        <v>490</v>
      </c>
      <c r="E3" s="82" t="s">
        <v>491</v>
      </c>
      <c r="F3" s="11" t="s">
        <v>85</v>
      </c>
      <c r="G3" s="11" t="s">
        <v>492</v>
      </c>
      <c r="H3" s="37" t="s">
        <v>493</v>
      </c>
      <c r="I3" s="11" t="s">
        <v>494</v>
      </c>
      <c r="J3" s="37" t="s">
        <v>86</v>
      </c>
      <c r="K3" s="268" t="s">
        <v>495</v>
      </c>
      <c r="L3" s="63"/>
      <c r="M3" s="63"/>
      <c r="N3" s="63"/>
      <c r="O3" s="63"/>
    </row>
    <row r="4" spans="1:15" s="70" customFormat="1">
      <c r="A4" s="51"/>
      <c r="B4" s="51" t="s">
        <v>339</v>
      </c>
      <c r="C4" s="36" t="s">
        <v>496</v>
      </c>
      <c r="D4" s="86"/>
      <c r="E4" s="86"/>
      <c r="F4" s="87"/>
      <c r="G4" s="278" t="s">
        <v>505</v>
      </c>
      <c r="H4" s="86"/>
      <c r="I4" s="86"/>
      <c r="J4" s="39"/>
      <c r="K4" s="39"/>
      <c r="L4" s="39"/>
      <c r="M4" s="39"/>
      <c r="N4" s="39"/>
      <c r="O4" s="39"/>
    </row>
    <row r="5" spans="1:15" s="70" customFormat="1">
      <c r="A5" s="51"/>
      <c r="B5" s="51" t="s">
        <v>341</v>
      </c>
      <c r="C5" s="36" t="s">
        <v>497</v>
      </c>
      <c r="D5" s="86"/>
      <c r="E5" s="86"/>
      <c r="F5" s="87"/>
      <c r="G5" s="278" t="s">
        <v>505</v>
      </c>
      <c r="H5" s="86"/>
      <c r="I5" s="86"/>
      <c r="J5" s="39"/>
      <c r="K5" s="39"/>
      <c r="L5" s="38"/>
      <c r="M5" s="38"/>
      <c r="N5" s="38"/>
      <c r="O5" s="81"/>
    </row>
    <row r="6" spans="1:15" s="70" customFormat="1">
      <c r="A6" s="51"/>
      <c r="B6" s="51">
        <v>1</v>
      </c>
      <c r="C6" s="36" t="s">
        <v>498</v>
      </c>
      <c r="D6" s="86">
        <v>669.29348500000003</v>
      </c>
      <c r="E6" s="86">
        <v>579.82374400000003</v>
      </c>
      <c r="F6" s="87"/>
      <c r="G6" s="278" t="s">
        <v>505</v>
      </c>
      <c r="H6" s="86">
        <v>2012.486993</v>
      </c>
      <c r="I6" s="86">
        <v>1734.344002</v>
      </c>
      <c r="J6" s="39">
        <v>1734.344002</v>
      </c>
      <c r="K6" s="39">
        <v>490.43197099999998</v>
      </c>
      <c r="L6" s="39"/>
      <c r="M6" s="39"/>
      <c r="N6" s="39"/>
    </row>
    <row r="7" spans="1:15" s="70" customFormat="1">
      <c r="A7" s="51"/>
      <c r="B7" s="51">
        <v>2</v>
      </c>
      <c r="C7" s="84" t="s">
        <v>81</v>
      </c>
      <c r="D7" s="88"/>
      <c r="E7" s="88"/>
      <c r="F7" s="39"/>
      <c r="G7" s="39"/>
      <c r="H7" s="39"/>
      <c r="I7" s="39"/>
      <c r="J7" s="39"/>
      <c r="K7" s="39"/>
      <c r="L7" s="20"/>
      <c r="M7" s="20"/>
      <c r="N7" s="20"/>
    </row>
    <row r="8" spans="1:15">
      <c r="B8" s="51" t="s">
        <v>502</v>
      </c>
      <c r="C8" s="165" t="s">
        <v>499</v>
      </c>
      <c r="D8" s="88"/>
      <c r="E8" s="88"/>
      <c r="F8" s="39"/>
      <c r="G8" s="88"/>
      <c r="H8" s="39"/>
      <c r="I8" s="39"/>
      <c r="J8" s="39"/>
      <c r="K8" s="39"/>
    </row>
    <row r="9" spans="1:15">
      <c r="B9" s="51" t="s">
        <v>503</v>
      </c>
      <c r="C9" s="165" t="s">
        <v>500</v>
      </c>
      <c r="D9" s="88"/>
      <c r="E9" s="88"/>
      <c r="F9" s="39"/>
      <c r="G9" s="88"/>
      <c r="H9" s="39"/>
      <c r="I9" s="39"/>
      <c r="J9" s="39"/>
      <c r="K9" s="39"/>
    </row>
    <row r="10" spans="1:15">
      <c r="B10" s="51" t="s">
        <v>504</v>
      </c>
      <c r="C10" s="165" t="s">
        <v>501</v>
      </c>
      <c r="D10" s="88"/>
      <c r="E10" s="88"/>
      <c r="F10" s="39"/>
      <c r="G10" s="88"/>
      <c r="H10" s="39"/>
      <c r="I10" s="39"/>
      <c r="J10" s="39"/>
      <c r="K10" s="39"/>
    </row>
    <row r="11" spans="1:15">
      <c r="B11" s="51">
        <v>3</v>
      </c>
      <c r="C11" s="38" t="s">
        <v>82</v>
      </c>
      <c r="D11" s="88"/>
      <c r="E11" s="88"/>
      <c r="F11" s="88"/>
      <c r="G11" s="88"/>
      <c r="H11" s="39"/>
      <c r="I11" s="39"/>
      <c r="J11" s="39"/>
      <c r="K11" s="39"/>
    </row>
    <row r="12" spans="1:15">
      <c r="B12" s="51">
        <v>4</v>
      </c>
      <c r="C12" s="38" t="s">
        <v>83</v>
      </c>
      <c r="D12" s="88"/>
      <c r="E12" s="88"/>
      <c r="F12" s="88"/>
      <c r="G12" s="88"/>
      <c r="H12" s="39">
        <v>8365.2350540000007</v>
      </c>
      <c r="I12" s="39">
        <v>795.45820300000003</v>
      </c>
      <c r="J12" s="39">
        <v>795.45820300000003</v>
      </c>
      <c r="K12" s="39">
        <v>143.53845899999999</v>
      </c>
    </row>
    <row r="13" spans="1:15">
      <c r="B13" s="51">
        <v>5</v>
      </c>
      <c r="C13" s="38" t="s">
        <v>84</v>
      </c>
      <c r="D13" s="88"/>
      <c r="E13" s="88"/>
      <c r="F13" s="88"/>
      <c r="G13" s="88"/>
      <c r="H13" s="39"/>
      <c r="I13" s="39"/>
      <c r="J13" s="39"/>
      <c r="K13" s="39"/>
    </row>
    <row r="14" spans="1:15" s="69" customFormat="1" ht="13.5" thickBot="1">
      <c r="B14" s="83">
        <v>6</v>
      </c>
      <c r="C14" s="40" t="s">
        <v>6</v>
      </c>
      <c r="D14" s="89"/>
      <c r="E14" s="89"/>
      <c r="F14" s="89"/>
      <c r="G14" s="89"/>
      <c r="H14" s="41">
        <f>SUM(H6:H13)</f>
        <v>10377.722047000001</v>
      </c>
      <c r="I14" s="41">
        <f>SUM(I6:I13)</f>
        <v>2529.802205</v>
      </c>
      <c r="J14" s="41">
        <f>SUM(J6:J13)</f>
        <v>2529.802205</v>
      </c>
      <c r="K14" s="41">
        <f>SUM(K6:K13)</f>
        <v>633.97042999999996</v>
      </c>
    </row>
    <row r="15" spans="1:15">
      <c r="B15" s="38"/>
      <c r="C15" s="38"/>
      <c r="D15" s="38"/>
      <c r="E15" s="38"/>
      <c r="F15" s="38"/>
      <c r="G15" s="38"/>
      <c r="H15" s="38"/>
      <c r="I15" s="38"/>
      <c r="J15" s="38"/>
      <c r="K15" s="38"/>
    </row>
  </sheetData>
  <mergeCells count="1">
    <mergeCell ref="B2:O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4"/>
  <dimension ref="A1:I11"/>
  <sheetViews>
    <sheetView workbookViewId="0">
      <selection activeCell="G28" sqref="G28"/>
    </sheetView>
  </sheetViews>
  <sheetFormatPr defaultColWidth="9.140625" defaultRowHeight="12.75"/>
  <cols>
    <col min="1" max="1" width="3.7109375" style="32" customWidth="1"/>
    <col min="2" max="2" width="9.140625" style="32"/>
    <col min="3" max="3" width="45.28515625" style="32" customWidth="1"/>
    <col min="4" max="4" width="15.42578125" style="32" customWidth="1"/>
    <col min="5" max="5" width="12.85546875" style="32" customWidth="1"/>
    <col min="6" max="16384" width="9.140625" style="32"/>
  </cols>
  <sheetData>
    <row r="1" spans="1:9" ht="21" customHeight="1">
      <c r="A1" s="20"/>
      <c r="B1" s="20"/>
      <c r="C1" s="20"/>
      <c r="D1" s="20"/>
      <c r="E1" s="20"/>
    </row>
    <row r="2" spans="1:9" ht="48" customHeight="1">
      <c r="A2" s="31"/>
      <c r="B2" s="452" t="s">
        <v>506</v>
      </c>
      <c r="C2" s="452"/>
      <c r="D2" s="452"/>
      <c r="E2" s="452"/>
      <c r="F2" s="452"/>
      <c r="G2" s="452"/>
      <c r="H2" s="452"/>
      <c r="I2" s="452"/>
    </row>
    <row r="3" spans="1:9" ht="26.25" customHeight="1">
      <c r="A3" s="62"/>
      <c r="B3" s="15" t="s">
        <v>887</v>
      </c>
      <c r="C3" s="10"/>
      <c r="D3" s="37" t="s">
        <v>86</v>
      </c>
      <c r="E3" s="37" t="s">
        <v>11</v>
      </c>
      <c r="F3" s="63"/>
      <c r="G3" s="63"/>
      <c r="H3" s="63"/>
      <c r="I3" s="63"/>
    </row>
    <row r="4" spans="1:9" ht="12.75" customHeight="1">
      <c r="A4" s="51"/>
      <c r="B4" s="51">
        <v>1</v>
      </c>
      <c r="C4" s="36" t="s">
        <v>87</v>
      </c>
      <c r="D4" s="86"/>
      <c r="E4" s="86"/>
      <c r="F4" s="39"/>
      <c r="G4" s="39"/>
      <c r="H4" s="39"/>
      <c r="I4" s="39"/>
    </row>
    <row r="5" spans="1:9" ht="12.75" customHeight="1">
      <c r="A5" s="51"/>
      <c r="B5" s="51">
        <v>2</v>
      </c>
      <c r="C5" s="36" t="s">
        <v>88</v>
      </c>
      <c r="D5" s="87"/>
      <c r="E5" s="86"/>
      <c r="F5" s="38"/>
      <c r="G5" s="38"/>
      <c r="H5" s="38"/>
      <c r="I5" s="81"/>
    </row>
    <row r="6" spans="1:9" ht="12.75" customHeight="1">
      <c r="A6" s="50"/>
      <c r="B6" s="51">
        <v>3</v>
      </c>
      <c r="C6" s="36" t="s">
        <v>89</v>
      </c>
      <c r="D6" s="87"/>
      <c r="E6" s="86"/>
      <c r="F6" s="39"/>
      <c r="G6" s="39"/>
      <c r="H6" s="39"/>
      <c r="I6" s="70"/>
    </row>
    <row r="7" spans="1:9" ht="12.75" customHeight="1">
      <c r="A7" s="51"/>
      <c r="B7" s="51">
        <v>4</v>
      </c>
      <c r="C7" s="84" t="s">
        <v>90</v>
      </c>
      <c r="D7" s="39">
        <v>582</v>
      </c>
      <c r="E7" s="39">
        <v>232</v>
      </c>
      <c r="F7" s="20"/>
      <c r="G7" s="20"/>
      <c r="H7" s="20"/>
      <c r="I7" s="70"/>
    </row>
    <row r="8" spans="1:9" ht="12.75" customHeight="1">
      <c r="B8" s="51" t="s">
        <v>93</v>
      </c>
      <c r="C8" s="38" t="s">
        <v>91</v>
      </c>
      <c r="D8" s="39"/>
      <c r="E8" s="39"/>
    </row>
    <row r="9" spans="1:9" ht="12.75" customHeight="1" thickBot="1">
      <c r="B9" s="83">
        <v>5</v>
      </c>
      <c r="C9" s="40" t="s">
        <v>92</v>
      </c>
      <c r="D9" s="41">
        <f>+D7</f>
        <v>582</v>
      </c>
      <c r="E9" s="41">
        <f>SUM(E4:E8)</f>
        <v>232</v>
      </c>
    </row>
    <row r="11" spans="1:9">
      <c r="B11" s="32" t="s">
        <v>4</v>
      </c>
    </row>
  </sheetData>
  <mergeCells count="1">
    <mergeCell ref="B2:I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5"/>
  <dimension ref="A1:O15"/>
  <sheetViews>
    <sheetView workbookViewId="0"/>
  </sheetViews>
  <sheetFormatPr defaultColWidth="9.140625" defaultRowHeight="12.75"/>
  <cols>
    <col min="1" max="1" width="3.7109375" style="32" customWidth="1"/>
    <col min="2" max="2" width="9.140625" style="32"/>
    <col min="3" max="3" width="50.7109375" style="32" bestFit="1" customWidth="1"/>
    <col min="4" max="14" width="9.140625" style="32"/>
    <col min="15" max="15" width="18.140625" style="32" bestFit="1" customWidth="1"/>
    <col min="16" max="16384" width="9.140625" style="32"/>
  </cols>
  <sheetData>
    <row r="1" spans="1:15" ht="21" customHeight="1">
      <c r="A1" s="20"/>
      <c r="B1" s="20"/>
      <c r="C1" s="20"/>
      <c r="D1" s="20"/>
      <c r="E1" s="20"/>
      <c r="F1" s="20"/>
      <c r="G1" s="20"/>
      <c r="H1" s="20"/>
    </row>
    <row r="2" spans="1:15" ht="48" customHeight="1">
      <c r="A2" s="31"/>
      <c r="B2" s="452" t="s">
        <v>515</v>
      </c>
      <c r="C2" s="452"/>
      <c r="D2" s="452"/>
      <c r="E2" s="452"/>
      <c r="F2" s="452"/>
      <c r="G2" s="452"/>
      <c r="H2" s="452"/>
      <c r="I2" s="452"/>
      <c r="J2" s="452"/>
      <c r="K2" s="452"/>
      <c r="L2" s="452"/>
      <c r="M2" s="452"/>
    </row>
    <row r="3" spans="1:15" ht="18" customHeight="1">
      <c r="A3" s="62"/>
      <c r="B3" s="66" t="s">
        <v>887</v>
      </c>
      <c r="C3" s="10"/>
      <c r="D3" s="502" t="s">
        <v>59</v>
      </c>
      <c r="E3" s="502"/>
      <c r="F3" s="502"/>
      <c r="G3" s="502"/>
      <c r="H3" s="502"/>
      <c r="I3" s="502"/>
      <c r="J3" s="502"/>
      <c r="K3" s="502"/>
      <c r="L3" s="502"/>
      <c r="M3" s="502"/>
      <c r="N3" s="502"/>
      <c r="O3" s="516" t="s">
        <v>514</v>
      </c>
    </row>
    <row r="4" spans="1:15">
      <c r="A4" s="51"/>
      <c r="B4" s="64"/>
      <c r="C4" s="67" t="s">
        <v>53</v>
      </c>
      <c r="D4" s="90">
        <v>0</v>
      </c>
      <c r="E4" s="90">
        <v>0.02</v>
      </c>
      <c r="F4" s="90">
        <v>0.04</v>
      </c>
      <c r="G4" s="90">
        <v>0.1</v>
      </c>
      <c r="H4" s="90">
        <v>0.2</v>
      </c>
      <c r="I4" s="90">
        <v>0.5</v>
      </c>
      <c r="J4" s="90">
        <v>0.7</v>
      </c>
      <c r="K4" s="90">
        <v>0.75</v>
      </c>
      <c r="L4" s="90">
        <v>1</v>
      </c>
      <c r="M4" s="90">
        <v>1.5</v>
      </c>
      <c r="N4" s="91" t="s">
        <v>5</v>
      </c>
      <c r="O4" s="516"/>
    </row>
    <row r="5" spans="1:15">
      <c r="A5" s="51"/>
      <c r="B5" s="57">
        <v>1</v>
      </c>
      <c r="C5" s="36" t="s">
        <v>512</v>
      </c>
      <c r="D5" s="39"/>
      <c r="E5" s="39"/>
      <c r="F5" s="39"/>
      <c r="G5" s="39"/>
      <c r="H5" s="39"/>
      <c r="I5" s="39"/>
      <c r="J5" s="39"/>
      <c r="K5" s="39"/>
      <c r="L5" s="71"/>
      <c r="M5" s="71"/>
      <c r="N5" s="71"/>
      <c r="O5" s="71"/>
    </row>
    <row r="6" spans="1:15">
      <c r="A6" s="50"/>
      <c r="B6" s="57">
        <v>2</v>
      </c>
      <c r="C6" s="36" t="s">
        <v>513</v>
      </c>
      <c r="D6" s="39">
        <v>49.510260184381259</v>
      </c>
      <c r="E6" s="39"/>
      <c r="F6" s="39"/>
      <c r="G6" s="39"/>
      <c r="H6" s="39"/>
      <c r="I6" s="39"/>
      <c r="J6" s="39"/>
      <c r="K6" s="39"/>
      <c r="L6" s="71"/>
      <c r="M6" s="71"/>
      <c r="N6" s="71"/>
      <c r="O6" s="71">
        <f>SUM(D6:N6)</f>
        <v>49.510260184381259</v>
      </c>
    </row>
    <row r="7" spans="1:15">
      <c r="A7" s="51"/>
      <c r="B7" s="57">
        <v>3</v>
      </c>
      <c r="C7" s="36" t="s">
        <v>24</v>
      </c>
      <c r="D7" s="39"/>
      <c r="E7" s="39"/>
      <c r="F7" s="39"/>
      <c r="G7" s="39"/>
      <c r="H7" s="39"/>
      <c r="I7" s="39"/>
      <c r="J7" s="39"/>
      <c r="K7" s="39"/>
      <c r="L7" s="71"/>
      <c r="M7" s="71"/>
      <c r="N7" s="71"/>
      <c r="O7" s="71"/>
    </row>
    <row r="8" spans="1:15">
      <c r="B8" s="57">
        <v>4</v>
      </c>
      <c r="C8" s="36" t="s">
        <v>25</v>
      </c>
      <c r="D8" s="39"/>
      <c r="E8" s="39"/>
      <c r="F8" s="39"/>
      <c r="G8" s="39"/>
      <c r="H8" s="39"/>
      <c r="I8" s="39"/>
      <c r="J8" s="39"/>
      <c r="K8" s="39"/>
      <c r="L8" s="71"/>
      <c r="M8" s="71"/>
      <c r="N8" s="71"/>
      <c r="O8" s="71"/>
    </row>
    <row r="9" spans="1:15">
      <c r="B9" s="57">
        <v>5</v>
      </c>
      <c r="C9" s="36" t="s">
        <v>26</v>
      </c>
      <c r="D9" s="39"/>
      <c r="E9" s="39"/>
      <c r="F9" s="39"/>
      <c r="G9" s="39"/>
      <c r="H9" s="39"/>
      <c r="I9" s="39"/>
      <c r="J9" s="39"/>
      <c r="K9" s="39"/>
      <c r="L9" s="71"/>
      <c r="M9" s="71"/>
      <c r="N9" s="71"/>
      <c r="O9" s="71"/>
    </row>
    <row r="10" spans="1:15">
      <c r="B10" s="57">
        <v>6</v>
      </c>
      <c r="C10" s="36" t="s">
        <v>20</v>
      </c>
      <c r="D10" s="39"/>
      <c r="E10" s="39">
        <v>80.04712273234442</v>
      </c>
      <c r="F10" s="39"/>
      <c r="G10" s="39"/>
      <c r="H10" s="39">
        <v>382.96716983527546</v>
      </c>
      <c r="I10" s="39">
        <v>198.89115022617722</v>
      </c>
      <c r="J10" s="39"/>
      <c r="K10" s="39"/>
      <c r="L10" s="71"/>
      <c r="M10" s="71"/>
      <c r="N10" s="71"/>
      <c r="O10" s="71">
        <f>SUM(D10:N10)</f>
        <v>661.90544279379708</v>
      </c>
    </row>
    <row r="11" spans="1:15">
      <c r="B11" s="57">
        <v>7</v>
      </c>
      <c r="C11" s="36" t="s">
        <v>21</v>
      </c>
      <c r="D11" s="39"/>
      <c r="E11" s="39"/>
      <c r="F11" s="39"/>
      <c r="G11" s="39"/>
      <c r="H11" s="39"/>
      <c r="I11" s="39"/>
      <c r="J11" s="39"/>
      <c r="K11" s="39">
        <v>0</v>
      </c>
      <c r="L11" s="71">
        <v>2.9571057826970231</v>
      </c>
      <c r="M11" s="71">
        <v>0</v>
      </c>
      <c r="N11" s="71"/>
      <c r="O11" s="71">
        <f>SUM(D11:N11)</f>
        <v>2.9571057826970231</v>
      </c>
    </row>
    <row r="12" spans="1:15">
      <c r="B12" s="57">
        <v>8</v>
      </c>
      <c r="C12" s="36" t="s">
        <v>22</v>
      </c>
      <c r="D12" s="39"/>
      <c r="E12" s="39"/>
      <c r="F12" s="39"/>
      <c r="G12" s="39"/>
      <c r="H12" s="39"/>
      <c r="I12" s="39"/>
      <c r="J12" s="39"/>
      <c r="K12" s="39">
        <v>21.229951293289169</v>
      </c>
      <c r="L12" s="71">
        <v>0</v>
      </c>
      <c r="M12" s="71">
        <v>3.9062090166182201E-2</v>
      </c>
      <c r="N12" s="71"/>
      <c r="O12" s="71">
        <f>SUM(D12:N12)</f>
        <v>21.269013383455352</v>
      </c>
    </row>
    <row r="13" spans="1:15" ht="12.75" customHeight="1">
      <c r="B13" s="57">
        <v>9</v>
      </c>
      <c r="C13" s="36" t="s">
        <v>56</v>
      </c>
      <c r="D13" s="39"/>
      <c r="E13" s="39"/>
      <c r="F13" s="39"/>
      <c r="G13" s="39"/>
      <c r="H13" s="39"/>
      <c r="I13" s="39"/>
      <c r="J13" s="39"/>
      <c r="K13" s="39"/>
      <c r="L13" s="71"/>
      <c r="M13" s="71"/>
      <c r="N13" s="71"/>
      <c r="O13" s="71"/>
    </row>
    <row r="14" spans="1:15">
      <c r="B14" s="57">
        <v>10</v>
      </c>
      <c r="C14" s="36" t="s">
        <v>58</v>
      </c>
      <c r="D14" s="39"/>
      <c r="E14" s="39"/>
      <c r="F14" s="39"/>
      <c r="G14" s="39"/>
      <c r="H14" s="39"/>
      <c r="I14" s="39"/>
      <c r="J14" s="39"/>
      <c r="K14" s="39"/>
      <c r="L14" s="71"/>
      <c r="M14" s="71"/>
      <c r="N14" s="71"/>
      <c r="O14" s="71"/>
    </row>
    <row r="15" spans="1:15" ht="13.5" thickBot="1">
      <c r="B15" s="68">
        <v>11</v>
      </c>
      <c r="C15" s="24" t="s">
        <v>514</v>
      </c>
      <c r="D15" s="41">
        <f>SUM(D5:D14)</f>
        <v>49.510260184381259</v>
      </c>
      <c r="E15" s="41">
        <f t="shared" ref="E15:K15" si="0">SUM(E5:E14)</f>
        <v>80.04712273234442</v>
      </c>
      <c r="F15" s="41"/>
      <c r="G15" s="41"/>
      <c r="H15" s="41">
        <f t="shared" si="0"/>
        <v>382.96716983527546</v>
      </c>
      <c r="I15" s="41">
        <f t="shared" si="0"/>
        <v>198.89115022617722</v>
      </c>
      <c r="J15" s="41"/>
      <c r="K15" s="41">
        <f t="shared" si="0"/>
        <v>21.229951293289169</v>
      </c>
      <c r="L15" s="41"/>
      <c r="M15" s="41"/>
      <c r="N15" s="41"/>
      <c r="O15" s="41">
        <f>SUM(O5:O14)</f>
        <v>735.64182214433072</v>
      </c>
    </row>
  </sheetData>
  <mergeCells count="3">
    <mergeCell ref="D3:N3"/>
    <mergeCell ref="O3:O4"/>
    <mergeCell ref="B2:M2"/>
  </mergeCells>
  <pageMargins left="0.7" right="0.7" top="0.75" bottom="0.75" header="0.3" footer="0.3"/>
  <ignoredErrors>
    <ignoredError sqref="D15" formulaRange="1"/>
  </ignoredError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6"/>
  <dimension ref="A1:L27"/>
  <sheetViews>
    <sheetView workbookViewId="0"/>
  </sheetViews>
  <sheetFormatPr defaultColWidth="9.140625" defaultRowHeight="12"/>
  <cols>
    <col min="1" max="1" width="3.7109375" style="38" customWidth="1"/>
    <col min="2" max="2" width="36.42578125" style="38" customWidth="1"/>
    <col min="3" max="3" width="14.42578125" style="38" bestFit="1" customWidth="1"/>
    <col min="4" max="10" width="13.7109375" style="38" customWidth="1"/>
    <col min="11" max="16384" width="9.140625" style="38"/>
  </cols>
  <sheetData>
    <row r="1" spans="1:12" ht="21" customHeight="1"/>
    <row r="2" spans="1:12" ht="48" customHeight="1">
      <c r="A2" s="128"/>
      <c r="B2" s="452" t="s">
        <v>509</v>
      </c>
      <c r="C2" s="452"/>
      <c r="D2" s="452"/>
      <c r="E2" s="452"/>
      <c r="F2" s="452"/>
      <c r="G2" s="452"/>
      <c r="H2" s="452"/>
      <c r="I2" s="81"/>
      <c r="J2" s="81"/>
      <c r="K2" s="81"/>
      <c r="L2" s="81"/>
    </row>
    <row r="3" spans="1:12" ht="54" customHeight="1">
      <c r="A3" s="279"/>
      <c r="B3" s="431" t="s">
        <v>887</v>
      </c>
      <c r="C3" s="280" t="s">
        <v>63</v>
      </c>
      <c r="D3" s="91" t="s">
        <v>86</v>
      </c>
      <c r="E3" s="266" t="s">
        <v>516</v>
      </c>
      <c r="F3" s="266" t="s">
        <v>115</v>
      </c>
      <c r="G3" s="266" t="s">
        <v>517</v>
      </c>
      <c r="H3" s="91" t="s">
        <v>518</v>
      </c>
      <c r="I3" s="266" t="s">
        <v>495</v>
      </c>
      <c r="J3" s="266" t="s">
        <v>519</v>
      </c>
      <c r="K3" s="81"/>
      <c r="L3" s="81"/>
    </row>
    <row r="4" spans="1:12">
      <c r="A4" s="51"/>
      <c r="B4" s="55" t="s">
        <v>22</v>
      </c>
      <c r="C4" s="81"/>
      <c r="L4" s="81"/>
    </row>
    <row r="5" spans="1:12">
      <c r="A5" s="51"/>
      <c r="B5" s="27"/>
      <c r="C5" s="267" t="s">
        <v>67</v>
      </c>
      <c r="D5" s="39">
        <v>58.908711438766424</v>
      </c>
      <c r="E5" s="428">
        <v>4.0503187103306933E-4</v>
      </c>
      <c r="F5" s="39">
        <v>644</v>
      </c>
      <c r="G5" s="428">
        <v>0.6529049940758479</v>
      </c>
      <c r="H5" s="39">
        <v>0</v>
      </c>
      <c r="I5" s="39">
        <v>5.0601270767165083</v>
      </c>
      <c r="J5" s="428">
        <v>8.5897772216191423E-2</v>
      </c>
      <c r="L5" s="81"/>
    </row>
    <row r="6" spans="1:12">
      <c r="A6" s="50"/>
      <c r="B6" s="55"/>
      <c r="C6" s="267" t="s">
        <v>68</v>
      </c>
      <c r="D6" s="39">
        <v>4.5130373750146999</v>
      </c>
      <c r="E6" s="428">
        <v>1.9703263025010209E-3</v>
      </c>
      <c r="F6" s="39">
        <v>40</v>
      </c>
      <c r="G6" s="428">
        <v>0.69697219040194702</v>
      </c>
      <c r="H6" s="39">
        <v>0</v>
      </c>
      <c r="I6" s="39">
        <v>1.3757369214312747</v>
      </c>
      <c r="J6" s="428">
        <v>0.30483614628314343</v>
      </c>
      <c r="L6" s="81"/>
    </row>
    <row r="7" spans="1:12">
      <c r="A7" s="51"/>
      <c r="B7" s="27"/>
      <c r="C7" s="267" t="s">
        <v>69</v>
      </c>
      <c r="D7" s="39">
        <v>2.0502844891499596</v>
      </c>
      <c r="E7" s="428">
        <v>3.2501821871360492E-3</v>
      </c>
      <c r="F7" s="39">
        <v>29</v>
      </c>
      <c r="G7" s="428">
        <v>0.68231799319246211</v>
      </c>
      <c r="H7" s="39">
        <v>0</v>
      </c>
      <c r="I7" s="39">
        <v>0.81234065064687944</v>
      </c>
      <c r="J7" s="428">
        <v>0.39620874807655243</v>
      </c>
      <c r="L7" s="81"/>
    </row>
    <row r="8" spans="1:12">
      <c r="C8" s="267" t="s">
        <v>70</v>
      </c>
      <c r="D8" s="39">
        <v>0.49530005559145995</v>
      </c>
      <c r="E8" s="428">
        <v>6.2667291982949676E-3</v>
      </c>
      <c r="F8" s="39">
        <v>6</v>
      </c>
      <c r="G8" s="428">
        <v>0.60212826800395014</v>
      </c>
      <c r="H8" s="39">
        <v>0</v>
      </c>
      <c r="I8" s="39">
        <v>0.29627604046344808</v>
      </c>
      <c r="J8" s="428">
        <v>0.59817485808607795</v>
      </c>
      <c r="L8" s="81"/>
    </row>
    <row r="9" spans="1:12">
      <c r="C9" s="267" t="s">
        <v>71</v>
      </c>
      <c r="D9" s="39">
        <v>0.58066189439649996</v>
      </c>
      <c r="E9" s="428">
        <v>2.876664505463734E-2</v>
      </c>
      <c r="F9" s="39">
        <v>12</v>
      </c>
      <c r="G9" s="428">
        <v>0.53898422072944918</v>
      </c>
      <c r="H9" s="39">
        <v>0</v>
      </c>
      <c r="I9" s="39">
        <v>0.48014345995222313</v>
      </c>
      <c r="J9" s="428">
        <v>0.99522938278753692</v>
      </c>
      <c r="L9" s="81"/>
    </row>
    <row r="10" spans="1:12">
      <c r="C10" s="267" t="s">
        <v>72</v>
      </c>
      <c r="D10" s="39">
        <v>0.37140064031685999</v>
      </c>
      <c r="E10" s="428">
        <v>0.36063764583956254</v>
      </c>
      <c r="F10" s="39">
        <v>4</v>
      </c>
      <c r="G10" s="428">
        <v>0.94496381981543154</v>
      </c>
      <c r="H10" s="39">
        <v>0</v>
      </c>
      <c r="I10" s="39">
        <v>0.46737714884569209</v>
      </c>
      <c r="J10" s="428">
        <v>2.5056838569061295</v>
      </c>
      <c r="L10" s="81"/>
    </row>
    <row r="11" spans="1:12">
      <c r="C11" s="267" t="s">
        <v>73</v>
      </c>
      <c r="D11" s="39">
        <v>5.2279323664399992E-3</v>
      </c>
      <c r="E11" s="428">
        <v>1</v>
      </c>
      <c r="F11" s="39">
        <v>4</v>
      </c>
      <c r="G11" s="428">
        <v>0</v>
      </c>
      <c r="H11" s="39">
        <v>0</v>
      </c>
      <c r="I11" s="39">
        <v>1.3099545735585765E-2</v>
      </c>
      <c r="J11" s="428">
        <v>2.6070960253841307</v>
      </c>
      <c r="L11" s="81"/>
    </row>
    <row r="12" spans="1:12">
      <c r="C12" s="267" t="s">
        <v>74</v>
      </c>
      <c r="D12" s="39">
        <v>0.18375068004860001</v>
      </c>
      <c r="E12" s="428">
        <v>1</v>
      </c>
      <c r="F12" s="39">
        <v>1</v>
      </c>
      <c r="G12" s="428">
        <v>0</v>
      </c>
      <c r="H12" s="39">
        <v>0</v>
      </c>
      <c r="I12" s="39">
        <v>0.47905566761633622</v>
      </c>
      <c r="J12" s="428">
        <v>2.6070960253841307</v>
      </c>
      <c r="L12" s="81"/>
    </row>
    <row r="13" spans="1:12" ht="12.75" thickBot="1">
      <c r="B13" s="40"/>
      <c r="C13" s="24" t="s">
        <v>66</v>
      </c>
      <c r="D13" s="41">
        <v>67.108374505650943</v>
      </c>
      <c r="E13" s="78">
        <v>3.8079224457758481E-3</v>
      </c>
      <c r="F13" s="41">
        <v>740</v>
      </c>
      <c r="G13" s="450">
        <v>0.65330939719369308</v>
      </c>
      <c r="H13" s="41">
        <v>0</v>
      </c>
      <c r="I13" s="41">
        <v>8.9841565114079476</v>
      </c>
      <c r="J13" s="450">
        <v>0.1338753408585604</v>
      </c>
      <c r="K13" s="72"/>
      <c r="L13" s="281"/>
    </row>
    <row r="14" spans="1:12">
      <c r="E14" s="429"/>
      <c r="G14" s="429"/>
      <c r="J14" s="429"/>
      <c r="L14" s="81"/>
    </row>
    <row r="15" spans="1:12" ht="54.75" customHeight="1">
      <c r="B15" s="431" t="s">
        <v>887</v>
      </c>
      <c r="C15" s="280" t="s">
        <v>63</v>
      </c>
      <c r="D15" s="91" t="s">
        <v>86</v>
      </c>
      <c r="E15" s="430" t="s">
        <v>516</v>
      </c>
      <c r="F15" s="266" t="s">
        <v>115</v>
      </c>
      <c r="G15" s="430" t="s">
        <v>517</v>
      </c>
      <c r="H15" s="91" t="s">
        <v>518</v>
      </c>
      <c r="I15" s="266" t="s">
        <v>495</v>
      </c>
      <c r="J15" s="430" t="s">
        <v>519</v>
      </c>
      <c r="L15" s="81"/>
    </row>
    <row r="16" spans="1:12">
      <c r="B16" s="55" t="s">
        <v>94</v>
      </c>
      <c r="C16" s="81"/>
      <c r="E16" s="429"/>
      <c r="G16" s="429"/>
      <c r="J16" s="429"/>
      <c r="L16" s="81"/>
    </row>
    <row r="17" spans="2:12">
      <c r="B17" s="27"/>
      <c r="C17" s="267" t="s">
        <v>67</v>
      </c>
      <c r="D17" s="39">
        <v>794.16525142541809</v>
      </c>
      <c r="E17" s="428">
        <v>6.3061987370267825E-4</v>
      </c>
      <c r="F17" s="39">
        <v>277</v>
      </c>
      <c r="G17" s="428">
        <v>0.4043263005270602</v>
      </c>
      <c r="H17" s="74">
        <v>2.5013698630136991</v>
      </c>
      <c r="I17" s="39">
        <v>151.85084314993597</v>
      </c>
      <c r="J17" s="428">
        <v>0.1912081180552592</v>
      </c>
      <c r="L17" s="81"/>
    </row>
    <row r="18" spans="2:12">
      <c r="B18" s="55"/>
      <c r="C18" s="267" t="s">
        <v>68</v>
      </c>
      <c r="D18" s="39">
        <v>21.52240039736132</v>
      </c>
      <c r="E18" s="428">
        <v>1.9612601039961453E-3</v>
      </c>
      <c r="F18" s="39">
        <v>31</v>
      </c>
      <c r="G18" s="428">
        <v>0.446050429340553</v>
      </c>
      <c r="H18" s="74">
        <v>2.5</v>
      </c>
      <c r="I18" s="39">
        <v>6.8623510066614894</v>
      </c>
      <c r="J18" s="428">
        <v>0.31884691669906973</v>
      </c>
      <c r="L18" s="81"/>
    </row>
    <row r="19" spans="2:12">
      <c r="B19" s="27"/>
      <c r="C19" s="267" t="s">
        <v>69</v>
      </c>
      <c r="D19" s="39">
        <v>60.089107111862333</v>
      </c>
      <c r="E19" s="428">
        <v>3.8132585243560359E-3</v>
      </c>
      <c r="F19" s="39">
        <v>63</v>
      </c>
      <c r="G19" s="428">
        <v>0.44560475339247457</v>
      </c>
      <c r="H19" s="74">
        <v>2.5</v>
      </c>
      <c r="I19" s="39">
        <v>35.588272830707432</v>
      </c>
      <c r="J19" s="428">
        <v>0.5922583067253111</v>
      </c>
      <c r="L19" s="81"/>
    </row>
    <row r="20" spans="2:12">
      <c r="C20" s="267" t="s">
        <v>70</v>
      </c>
      <c r="D20" s="39">
        <v>2.715472760212128</v>
      </c>
      <c r="E20" s="428">
        <v>5.838119556965754E-3</v>
      </c>
      <c r="F20" s="39">
        <v>18</v>
      </c>
      <c r="G20" s="428">
        <v>0.44944561397938476</v>
      </c>
      <c r="H20" s="74">
        <v>2.5</v>
      </c>
      <c r="I20" s="39">
        <v>1.6034801566825942</v>
      </c>
      <c r="J20" s="428">
        <v>0.59049760328191736</v>
      </c>
      <c r="L20" s="81"/>
    </row>
    <row r="21" spans="2:12">
      <c r="C21" s="267" t="s">
        <v>71</v>
      </c>
      <c r="D21" s="39">
        <v>80.573122663913423</v>
      </c>
      <c r="E21" s="428">
        <v>1.2851027670134499E-2</v>
      </c>
      <c r="F21" s="39">
        <v>55</v>
      </c>
      <c r="G21" s="428">
        <v>0.44952536717284569</v>
      </c>
      <c r="H21" s="74">
        <v>2.5013698630136982</v>
      </c>
      <c r="I21" s="39">
        <v>65.674341076989379</v>
      </c>
      <c r="J21" s="428">
        <v>0.81508993204756575</v>
      </c>
      <c r="L21" s="81"/>
    </row>
    <row r="22" spans="2:12">
      <c r="C22" s="267" t="s">
        <v>72</v>
      </c>
      <c r="D22" s="39">
        <v>12.73763251264182</v>
      </c>
      <c r="E22" s="428">
        <v>3.8673589774900596E-2</v>
      </c>
      <c r="F22" s="39">
        <v>15</v>
      </c>
      <c r="G22" s="428">
        <v>0.26423703110797897</v>
      </c>
      <c r="H22" s="74">
        <v>2.5013698630136982</v>
      </c>
      <c r="I22" s="39">
        <v>6.9695680319727344</v>
      </c>
      <c r="J22" s="428">
        <v>0.5471635349077304</v>
      </c>
      <c r="L22" s="81"/>
    </row>
    <row r="23" spans="2:12">
      <c r="C23" s="267" t="s">
        <v>73</v>
      </c>
      <c r="D23" s="39">
        <v>8.6076039197165226</v>
      </c>
      <c r="E23" s="428">
        <v>0.10339940501026521</v>
      </c>
      <c r="F23" s="39">
        <v>20</v>
      </c>
      <c r="G23" s="428">
        <v>0.45</v>
      </c>
      <c r="H23" s="74">
        <v>2.5013698630136987</v>
      </c>
      <c r="I23" s="39">
        <v>19.078710383112711</v>
      </c>
      <c r="J23" s="428">
        <v>1.247898759640528</v>
      </c>
      <c r="L23" s="81"/>
    </row>
    <row r="24" spans="2:12">
      <c r="C24" s="267" t="s">
        <v>74</v>
      </c>
      <c r="D24" s="39">
        <v>5.5520436690503772</v>
      </c>
      <c r="E24" s="428">
        <v>1</v>
      </c>
      <c r="F24" s="39">
        <v>9</v>
      </c>
      <c r="G24" s="428">
        <v>0.44785562514706573</v>
      </c>
      <c r="H24" s="74">
        <v>2.5</v>
      </c>
      <c r="I24" s="39">
        <v>0</v>
      </c>
      <c r="J24" s="428">
        <v>0</v>
      </c>
      <c r="K24" s="81"/>
      <c r="L24" s="81"/>
    </row>
    <row r="25" spans="2:12" ht="12.75" thickBot="1">
      <c r="B25" s="40"/>
      <c r="C25" s="24" t="s">
        <v>66</v>
      </c>
      <c r="D25" s="41">
        <v>985.96263446017599</v>
      </c>
      <c r="E25" s="78">
        <v>9.796382278209748E-3</v>
      </c>
      <c r="F25" s="41">
        <v>488</v>
      </c>
      <c r="G25" s="450">
        <v>0.41035194263088443</v>
      </c>
      <c r="H25" s="75">
        <v>2.5</v>
      </c>
      <c r="I25" s="41">
        <v>287.62756663606234</v>
      </c>
      <c r="J25" s="450">
        <v>0.29172258317227323</v>
      </c>
      <c r="K25" s="282"/>
      <c r="L25" s="81"/>
    </row>
    <row r="26" spans="2:12" ht="12.75" thickBot="1">
      <c r="B26" s="506" t="s">
        <v>78</v>
      </c>
      <c r="C26" s="506"/>
      <c r="D26" s="92">
        <v>1053.0710089658269</v>
      </c>
      <c r="E26" s="78">
        <v>9.4147595749680315E-3</v>
      </c>
      <c r="F26" s="92">
        <v>1228</v>
      </c>
      <c r="G26" s="450">
        <v>0.42583473506456138</v>
      </c>
      <c r="H26" s="75">
        <v>2.5013698630136987</v>
      </c>
      <c r="I26" s="92">
        <v>296.61172314747029</v>
      </c>
      <c r="J26" s="450">
        <v>0.28166355414034155</v>
      </c>
      <c r="K26" s="93"/>
    </row>
    <row r="27" spans="2:12">
      <c r="J27" s="429"/>
    </row>
  </sheetData>
  <mergeCells count="2">
    <mergeCell ref="B26:C26"/>
    <mergeCell ref="B2:H2"/>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27"/>
  <dimension ref="A1:Q21"/>
  <sheetViews>
    <sheetView workbookViewId="0">
      <selection activeCell="Q8" sqref="Q8"/>
    </sheetView>
  </sheetViews>
  <sheetFormatPr defaultColWidth="9.140625" defaultRowHeight="12.75"/>
  <cols>
    <col min="1" max="2" width="3.7109375" style="20" customWidth="1"/>
    <col min="3" max="3" width="32.5703125" style="20" customWidth="1"/>
    <col min="4" max="4" width="14" style="20" customWidth="1"/>
    <col min="5" max="5" width="15" style="20" customWidth="1"/>
    <col min="6" max="6" width="1.85546875" style="20" customWidth="1"/>
    <col min="7" max="7" width="13.140625" style="20" customWidth="1"/>
    <col min="8" max="8" width="13.42578125" style="20" customWidth="1"/>
    <col min="9" max="9" width="2.140625" style="20" customWidth="1"/>
    <col min="10" max="10" width="14" style="20" customWidth="1"/>
    <col min="11" max="13" width="14.140625" style="20" customWidth="1"/>
    <col min="14" max="16384" width="9.140625" style="20"/>
  </cols>
  <sheetData>
    <row r="1" spans="1:17" ht="21" customHeight="1"/>
    <row r="2" spans="1:17" ht="48" customHeight="1">
      <c r="A2" s="31"/>
      <c r="B2" s="31"/>
      <c r="C2" s="452" t="s">
        <v>520</v>
      </c>
      <c r="D2" s="452"/>
      <c r="E2" s="452"/>
      <c r="F2" s="452"/>
      <c r="G2" s="452"/>
      <c r="H2" s="452"/>
      <c r="I2" s="452"/>
      <c r="J2" s="452"/>
      <c r="K2" s="452"/>
      <c r="L2" s="452"/>
      <c r="M2" s="452"/>
      <c r="N2" s="452"/>
      <c r="O2" s="452"/>
      <c r="P2" s="452"/>
      <c r="Q2" s="452"/>
    </row>
    <row r="3" spans="1:17" ht="18" customHeight="1">
      <c r="A3" s="62"/>
      <c r="B3" s="416" t="s">
        <v>887</v>
      </c>
      <c r="C3" s="94"/>
      <c r="D3" s="454" t="s">
        <v>101</v>
      </c>
      <c r="E3" s="454"/>
      <c r="F3" s="454"/>
      <c r="G3" s="454"/>
      <c r="H3" s="454"/>
      <c r="I3" s="113"/>
      <c r="J3" s="454" t="s">
        <v>102</v>
      </c>
      <c r="K3" s="454"/>
      <c r="L3" s="454"/>
      <c r="M3" s="454"/>
      <c r="N3" s="63"/>
      <c r="O3" s="63"/>
      <c r="P3" s="63"/>
      <c r="Q3" s="63"/>
    </row>
    <row r="4" spans="1:17" ht="38.25" customHeight="1">
      <c r="A4" s="62"/>
      <c r="B4" s="15"/>
      <c r="C4" s="15"/>
      <c r="D4" s="512" t="s">
        <v>98</v>
      </c>
      <c r="E4" s="512"/>
      <c r="F4" s="113"/>
      <c r="G4" s="512" t="s">
        <v>100</v>
      </c>
      <c r="H4" s="512"/>
      <c r="I4" s="113"/>
      <c r="J4" s="512" t="s">
        <v>98</v>
      </c>
      <c r="K4" s="512"/>
      <c r="L4" s="512" t="s">
        <v>99</v>
      </c>
      <c r="M4" s="512"/>
      <c r="N4" s="63"/>
      <c r="O4" s="63"/>
      <c r="P4" s="63"/>
      <c r="Q4" s="63"/>
    </row>
    <row r="5" spans="1:17" ht="23.25" customHeight="1">
      <c r="A5" s="62"/>
      <c r="B5" s="269"/>
      <c r="C5" s="118" t="s">
        <v>521</v>
      </c>
      <c r="D5" s="113" t="s">
        <v>96</v>
      </c>
      <c r="E5" s="113" t="s">
        <v>97</v>
      </c>
      <c r="F5" s="113"/>
      <c r="G5" s="113" t="s">
        <v>96</v>
      </c>
      <c r="H5" s="113" t="s">
        <v>97</v>
      </c>
      <c r="I5" s="113"/>
      <c r="J5" s="268" t="s">
        <v>96</v>
      </c>
      <c r="K5" s="268" t="s">
        <v>97</v>
      </c>
      <c r="L5" s="268" t="s">
        <v>96</v>
      </c>
      <c r="M5" s="268" t="s">
        <v>97</v>
      </c>
      <c r="N5" s="63"/>
      <c r="O5" s="63"/>
      <c r="P5" s="63"/>
      <c r="Q5" s="63"/>
    </row>
    <row r="6" spans="1:17">
      <c r="A6" s="51"/>
      <c r="B6" s="51">
        <v>1</v>
      </c>
      <c r="C6" s="95" t="s">
        <v>522</v>
      </c>
      <c r="D6" s="86">
        <v>76.267619999999994</v>
      </c>
      <c r="E6" s="86"/>
      <c r="F6" s="86"/>
      <c r="G6" s="86">
        <v>88.891840999999999</v>
      </c>
      <c r="H6" s="86"/>
      <c r="I6" s="86"/>
      <c r="J6" s="86"/>
      <c r="K6" s="86"/>
      <c r="L6" s="86"/>
      <c r="M6" s="86"/>
      <c r="N6" s="38"/>
      <c r="O6" s="38"/>
      <c r="P6" s="38"/>
      <c r="Q6" s="81"/>
    </row>
    <row r="7" spans="1:17">
      <c r="A7" s="51"/>
      <c r="B7" s="51">
        <v>2</v>
      </c>
      <c r="C7" s="95" t="s">
        <v>523</v>
      </c>
      <c r="D7" s="86">
        <v>361.296561</v>
      </c>
      <c r="E7" s="86"/>
      <c r="F7" s="86"/>
      <c r="G7" s="86">
        <v>695.26545799999997</v>
      </c>
      <c r="H7" s="86"/>
      <c r="I7" s="86"/>
      <c r="J7" s="86"/>
      <c r="K7" s="86"/>
      <c r="L7" s="86"/>
      <c r="M7" s="86"/>
      <c r="N7" s="38"/>
      <c r="O7" s="38"/>
      <c r="P7" s="38"/>
      <c r="Q7" s="81"/>
    </row>
    <row r="8" spans="1:17">
      <c r="A8" s="51"/>
      <c r="B8" s="51">
        <v>3</v>
      </c>
      <c r="C8" s="95" t="s">
        <v>524</v>
      </c>
      <c r="D8" s="86"/>
      <c r="E8" s="86"/>
      <c r="F8" s="86"/>
      <c r="G8" s="86"/>
      <c r="H8" s="86"/>
      <c r="I8" s="86"/>
      <c r="J8" s="86"/>
      <c r="K8" s="86"/>
      <c r="L8" s="86"/>
      <c r="M8" s="86"/>
      <c r="N8" s="38"/>
      <c r="O8" s="38"/>
      <c r="P8" s="38"/>
      <c r="Q8" s="81"/>
    </row>
    <row r="9" spans="1:17">
      <c r="A9" s="51"/>
      <c r="B9" s="51">
        <v>4</v>
      </c>
      <c r="C9" s="95" t="s">
        <v>525</v>
      </c>
      <c r="D9" s="86"/>
      <c r="E9" s="86"/>
      <c r="F9" s="86"/>
      <c r="G9" s="86"/>
      <c r="H9" s="86"/>
      <c r="I9" s="86"/>
      <c r="J9" s="86"/>
      <c r="K9" s="86"/>
      <c r="L9" s="86"/>
      <c r="M9" s="86"/>
      <c r="N9" s="38"/>
      <c r="O9" s="38"/>
      <c r="P9" s="38"/>
      <c r="Q9" s="81"/>
    </row>
    <row r="10" spans="1:17">
      <c r="A10" s="51"/>
      <c r="B10" s="51">
        <v>5</v>
      </c>
      <c r="C10" s="95" t="s">
        <v>526</v>
      </c>
      <c r="D10" s="86"/>
      <c r="E10" s="86"/>
      <c r="F10" s="86"/>
      <c r="G10" s="86"/>
      <c r="H10" s="86"/>
      <c r="I10" s="86"/>
      <c r="J10" s="86"/>
      <c r="K10" s="86"/>
      <c r="L10" s="86"/>
      <c r="M10" s="86"/>
      <c r="N10" s="38"/>
      <c r="O10" s="38"/>
      <c r="P10" s="38"/>
      <c r="Q10" s="81"/>
    </row>
    <row r="11" spans="1:17">
      <c r="A11" s="51"/>
      <c r="B11" s="51">
        <v>6</v>
      </c>
      <c r="C11" s="95" t="s">
        <v>527</v>
      </c>
      <c r="D11" s="86"/>
      <c r="E11" s="86"/>
      <c r="F11" s="86"/>
      <c r="G11" s="86"/>
      <c r="H11" s="86"/>
      <c r="I11" s="86"/>
      <c r="J11" s="86"/>
      <c r="K11" s="86"/>
      <c r="L11" s="86"/>
      <c r="M11" s="86"/>
      <c r="N11" s="38"/>
      <c r="O11" s="38"/>
      <c r="P11" s="38"/>
      <c r="Q11" s="81"/>
    </row>
    <row r="12" spans="1:17">
      <c r="A12" s="51"/>
      <c r="B12" s="51">
        <v>7</v>
      </c>
      <c r="C12" s="95" t="s">
        <v>528</v>
      </c>
      <c r="D12" s="86"/>
      <c r="E12" s="86"/>
      <c r="F12" s="86"/>
      <c r="G12" s="86"/>
      <c r="H12" s="86"/>
      <c r="I12" s="86"/>
      <c r="J12" s="86"/>
      <c r="K12" s="86"/>
      <c r="L12" s="86"/>
      <c r="M12" s="86"/>
      <c r="N12" s="38"/>
      <c r="O12" s="38"/>
      <c r="P12" s="38"/>
      <c r="Q12" s="81"/>
    </row>
    <row r="13" spans="1:17">
      <c r="A13" s="51"/>
      <c r="B13" s="51">
        <v>8</v>
      </c>
      <c r="C13" s="95" t="s">
        <v>529</v>
      </c>
      <c r="D13" s="86"/>
      <c r="E13" s="86"/>
      <c r="F13" s="86"/>
      <c r="G13" s="86"/>
      <c r="H13" s="86"/>
      <c r="I13" s="86"/>
      <c r="J13" s="86"/>
      <c r="K13" s="86"/>
      <c r="L13" s="86"/>
      <c r="M13" s="86"/>
      <c r="N13" s="38"/>
      <c r="O13" s="38"/>
      <c r="P13" s="38"/>
      <c r="Q13" s="81"/>
    </row>
    <row r="14" spans="1:17" ht="13.5" thickBot="1">
      <c r="A14" s="51"/>
      <c r="B14" s="397">
        <v>9</v>
      </c>
      <c r="C14" s="65" t="s">
        <v>6</v>
      </c>
      <c r="D14" s="41">
        <f>SUM(D6:D13)</f>
        <v>437.56418099999996</v>
      </c>
      <c r="E14" s="41">
        <f>SUM(E6:E13)</f>
        <v>0</v>
      </c>
      <c r="F14" s="41"/>
      <c r="G14" s="41">
        <f>SUM(G6:G13)</f>
        <v>784.15729899999997</v>
      </c>
      <c r="H14" s="41">
        <f>SUM(H6:H13)</f>
        <v>0</v>
      </c>
      <c r="I14" s="41"/>
      <c r="J14" s="41">
        <f>SUM(J6:J13)</f>
        <v>0</v>
      </c>
      <c r="K14" s="41">
        <f>SUM(K6:K13)</f>
        <v>0</v>
      </c>
      <c r="L14" s="41">
        <f>SUM(L6:L13)</f>
        <v>0</v>
      </c>
      <c r="M14" s="41">
        <f>SUM(M6:M13)</f>
        <v>0</v>
      </c>
      <c r="N14" s="38"/>
      <c r="O14" s="38"/>
      <c r="P14" s="38"/>
      <c r="Q14" s="81"/>
    </row>
    <row r="15" spans="1:17">
      <c r="A15" s="51"/>
      <c r="B15" s="51"/>
      <c r="C15" s="95"/>
      <c r="D15" s="267"/>
      <c r="E15" s="86"/>
      <c r="F15" s="86"/>
      <c r="G15" s="86"/>
      <c r="H15" s="86"/>
      <c r="I15" s="86"/>
      <c r="J15" s="86"/>
      <c r="K15" s="86"/>
      <c r="L15" s="86"/>
      <c r="M15" s="86"/>
      <c r="N15" s="38"/>
      <c r="O15" s="38"/>
      <c r="P15" s="38"/>
      <c r="Q15" s="81"/>
    </row>
    <row r="16" spans="1:17">
      <c r="A16" s="51"/>
      <c r="B16" s="51"/>
      <c r="C16" s="95"/>
      <c r="D16" s="267"/>
      <c r="E16" s="86"/>
      <c r="F16" s="86"/>
      <c r="G16" s="86"/>
      <c r="H16" s="86"/>
      <c r="I16" s="86"/>
      <c r="J16" s="86"/>
      <c r="K16" s="86"/>
      <c r="L16" s="86"/>
      <c r="M16" s="86"/>
      <c r="N16" s="38"/>
      <c r="O16" s="38"/>
      <c r="P16" s="38"/>
      <c r="Q16" s="81"/>
    </row>
    <row r="17" spans="1:17">
      <c r="A17" s="51"/>
      <c r="B17" s="51"/>
      <c r="C17" s="95"/>
      <c r="D17" s="267"/>
      <c r="E17" s="86"/>
      <c r="F17" s="86"/>
      <c r="G17" s="86"/>
      <c r="H17" s="86"/>
      <c r="I17" s="86"/>
      <c r="J17" s="86"/>
      <c r="K17" s="86"/>
      <c r="L17" s="86"/>
      <c r="M17" s="86"/>
      <c r="N17" s="38"/>
      <c r="O17" s="38"/>
      <c r="P17" s="38"/>
      <c r="Q17" s="81"/>
    </row>
    <row r="18" spans="1:17">
      <c r="A18" s="51"/>
      <c r="B18" s="51"/>
      <c r="C18" s="95"/>
      <c r="D18" s="267"/>
      <c r="E18" s="86"/>
      <c r="F18" s="86"/>
      <c r="G18" s="86"/>
      <c r="H18" s="86"/>
      <c r="I18" s="86"/>
      <c r="J18" s="86"/>
      <c r="K18" s="86"/>
      <c r="L18" s="86"/>
      <c r="M18" s="86"/>
      <c r="N18" s="38"/>
      <c r="O18" s="38"/>
      <c r="P18" s="38"/>
      <c r="Q18" s="81"/>
    </row>
    <row r="19" spans="1:17">
      <c r="A19" s="51"/>
      <c r="B19" s="51"/>
      <c r="C19" s="95"/>
      <c r="D19" s="267"/>
      <c r="E19" s="86"/>
      <c r="F19" s="86"/>
      <c r="G19" s="86"/>
      <c r="H19" s="86"/>
      <c r="I19" s="86"/>
      <c r="J19" s="86"/>
      <c r="K19" s="86"/>
      <c r="L19" s="86"/>
      <c r="M19" s="86"/>
      <c r="N19" s="38"/>
      <c r="O19" s="38"/>
      <c r="P19" s="38"/>
      <c r="Q19" s="81"/>
    </row>
    <row r="20" spans="1:17">
      <c r="A20" s="50"/>
      <c r="B20" s="50"/>
    </row>
    <row r="21" spans="1:17">
      <c r="A21" s="51"/>
      <c r="B21" s="51"/>
      <c r="C21" s="27"/>
      <c r="D21" s="39"/>
      <c r="E21" s="39"/>
      <c r="F21" s="39"/>
    </row>
  </sheetData>
  <mergeCells count="7">
    <mergeCell ref="C2:Q2"/>
    <mergeCell ref="G4:H4"/>
    <mergeCell ref="D4:E4"/>
    <mergeCell ref="D3:H3"/>
    <mergeCell ref="J3:M3"/>
    <mergeCell ref="J4:K4"/>
    <mergeCell ref="L4:M4"/>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95CDE-1CDC-4D8D-B3B6-F926ADE99E3D}">
  <dimension ref="A1:I24"/>
  <sheetViews>
    <sheetView workbookViewId="0"/>
  </sheetViews>
  <sheetFormatPr defaultColWidth="9.140625" defaultRowHeight="12.75"/>
  <cols>
    <col min="1" max="2" width="3.7109375" style="20" customWidth="1"/>
    <col min="3" max="3" width="81.140625" style="20" bestFit="1" customWidth="1"/>
    <col min="4" max="4" width="14" style="20" customWidth="1"/>
    <col min="5" max="5" width="15" style="20" customWidth="1"/>
    <col min="6" max="16384" width="9.140625" style="20"/>
  </cols>
  <sheetData>
    <row r="1" spans="1:9" ht="21" customHeight="1"/>
    <row r="2" spans="1:9" ht="48" customHeight="1">
      <c r="A2" s="31"/>
      <c r="B2" s="31"/>
      <c r="C2" s="452" t="s">
        <v>511</v>
      </c>
      <c r="D2" s="452"/>
      <c r="E2" s="452"/>
      <c r="F2" s="452"/>
      <c r="G2" s="452"/>
      <c r="H2" s="452"/>
      <c r="I2" s="452"/>
    </row>
    <row r="3" spans="1:9" ht="18" customHeight="1">
      <c r="A3" s="62"/>
      <c r="B3" s="269" t="s">
        <v>887</v>
      </c>
      <c r="C3" s="94"/>
      <c r="D3" s="398"/>
      <c r="E3" s="398"/>
      <c r="F3" s="63"/>
      <c r="G3" s="63"/>
      <c r="H3" s="63"/>
      <c r="I3" s="63"/>
    </row>
    <row r="4" spans="1:9" ht="38.25" customHeight="1">
      <c r="A4" s="62"/>
      <c r="B4" s="269"/>
      <c r="C4" s="269"/>
      <c r="D4" s="380" t="s">
        <v>86</v>
      </c>
      <c r="E4" s="380" t="s">
        <v>495</v>
      </c>
      <c r="F4" s="63"/>
      <c r="G4" s="63"/>
      <c r="H4" s="63"/>
      <c r="I4" s="63"/>
    </row>
    <row r="5" spans="1:9">
      <c r="A5" s="62"/>
      <c r="B5" s="400">
        <v>1</v>
      </c>
      <c r="C5" s="401" t="s">
        <v>861</v>
      </c>
      <c r="D5" s="405"/>
      <c r="E5" s="402">
        <v>2</v>
      </c>
      <c r="F5" s="63"/>
      <c r="G5" s="63"/>
      <c r="H5" s="63"/>
      <c r="I5" s="63"/>
    </row>
    <row r="6" spans="1:9">
      <c r="A6" s="51"/>
      <c r="B6" s="51">
        <v>2</v>
      </c>
      <c r="C6" s="95" t="s">
        <v>862</v>
      </c>
      <c r="D6" s="86">
        <v>80</v>
      </c>
      <c r="E6" s="86">
        <v>2</v>
      </c>
      <c r="F6" s="38"/>
      <c r="G6" s="38"/>
      <c r="H6" s="38"/>
      <c r="I6" s="81"/>
    </row>
    <row r="7" spans="1:9">
      <c r="A7" s="51"/>
      <c r="B7" s="51">
        <v>3</v>
      </c>
      <c r="C7" s="399" t="s">
        <v>863</v>
      </c>
      <c r="D7" s="86">
        <v>68</v>
      </c>
      <c r="E7" s="86">
        <v>1</v>
      </c>
      <c r="F7" s="38"/>
      <c r="G7" s="38"/>
      <c r="H7" s="38"/>
      <c r="I7" s="81"/>
    </row>
    <row r="8" spans="1:9">
      <c r="A8" s="51"/>
      <c r="B8" s="51">
        <v>4</v>
      </c>
      <c r="C8" s="399" t="s">
        <v>864</v>
      </c>
      <c r="D8" s="316"/>
      <c r="E8" s="86"/>
      <c r="F8" s="38"/>
      <c r="G8" s="38"/>
      <c r="H8" s="38"/>
      <c r="I8" s="81"/>
    </row>
    <row r="9" spans="1:9">
      <c r="A9" s="51"/>
      <c r="B9" s="51">
        <v>5</v>
      </c>
      <c r="C9" s="399" t="s">
        <v>865</v>
      </c>
      <c r="D9" s="316"/>
      <c r="E9" s="86"/>
      <c r="F9" s="38"/>
      <c r="G9" s="38"/>
      <c r="H9" s="38"/>
      <c r="I9" s="81"/>
    </row>
    <row r="10" spans="1:9">
      <c r="A10" s="51"/>
      <c r="B10" s="51">
        <v>6</v>
      </c>
      <c r="C10" s="399" t="s">
        <v>866</v>
      </c>
      <c r="D10" s="316"/>
      <c r="E10" s="86"/>
      <c r="F10" s="38"/>
      <c r="G10" s="38"/>
      <c r="H10" s="38"/>
      <c r="I10" s="81"/>
    </row>
    <row r="11" spans="1:9">
      <c r="A11" s="51"/>
      <c r="B11" s="51">
        <v>7</v>
      </c>
      <c r="C11" s="95" t="s">
        <v>867</v>
      </c>
      <c r="D11" s="316"/>
      <c r="E11" s="406"/>
      <c r="F11" s="38"/>
      <c r="G11" s="38"/>
      <c r="H11" s="38"/>
      <c r="I11" s="81"/>
    </row>
    <row r="12" spans="1:9">
      <c r="A12" s="51"/>
      <c r="B12" s="51">
        <v>8</v>
      </c>
      <c r="C12" s="95" t="s">
        <v>868</v>
      </c>
      <c r="D12" s="316"/>
      <c r="E12" s="86"/>
      <c r="F12" s="38"/>
      <c r="G12" s="38"/>
      <c r="H12" s="38"/>
      <c r="I12" s="81"/>
    </row>
    <row r="13" spans="1:9">
      <c r="A13" s="51"/>
      <c r="B13" s="51">
        <v>9</v>
      </c>
      <c r="C13" s="95" t="s">
        <v>869</v>
      </c>
      <c r="D13" s="316"/>
      <c r="E13" s="86"/>
      <c r="F13" s="38"/>
      <c r="G13" s="38"/>
      <c r="H13" s="38"/>
      <c r="I13" s="81"/>
    </row>
    <row r="14" spans="1:9">
      <c r="A14" s="51"/>
      <c r="B14" s="403">
        <v>10</v>
      </c>
      <c r="C14" s="404" t="s">
        <v>870</v>
      </c>
      <c r="D14" s="17"/>
      <c r="E14" s="402"/>
      <c r="F14" s="38"/>
      <c r="G14" s="38"/>
      <c r="H14" s="38"/>
      <c r="I14" s="81"/>
    </row>
    <row r="15" spans="1:9">
      <c r="A15" s="51"/>
      <c r="B15" s="400">
        <v>11</v>
      </c>
      <c r="C15" s="401" t="s">
        <v>871</v>
      </c>
      <c r="D15" s="405"/>
      <c r="E15" s="402"/>
      <c r="F15" s="38"/>
      <c r="G15" s="38"/>
      <c r="H15" s="38"/>
      <c r="I15" s="81"/>
    </row>
    <row r="16" spans="1:9">
      <c r="A16" s="51"/>
      <c r="B16" s="51">
        <v>12</v>
      </c>
      <c r="C16" s="95" t="s">
        <v>872</v>
      </c>
      <c r="D16" s="316"/>
      <c r="E16" s="86"/>
      <c r="F16" s="38"/>
      <c r="G16" s="38"/>
      <c r="H16" s="38"/>
      <c r="I16" s="81"/>
    </row>
    <row r="17" spans="1:9">
      <c r="A17" s="51"/>
      <c r="B17" s="51">
        <v>13</v>
      </c>
      <c r="C17" s="399" t="s">
        <v>863</v>
      </c>
      <c r="D17" s="316"/>
      <c r="E17" s="86"/>
      <c r="F17" s="38"/>
      <c r="G17" s="38"/>
      <c r="H17" s="38"/>
      <c r="I17" s="81"/>
    </row>
    <row r="18" spans="1:9">
      <c r="A18" s="51"/>
      <c r="B18" s="51">
        <v>14</v>
      </c>
      <c r="C18" s="399" t="s">
        <v>864</v>
      </c>
      <c r="F18" s="38"/>
      <c r="G18" s="38"/>
      <c r="H18" s="38"/>
      <c r="I18" s="81"/>
    </row>
    <row r="19" spans="1:9">
      <c r="A19" s="51"/>
      <c r="B19" s="51">
        <v>15</v>
      </c>
      <c r="C19" s="399" t="s">
        <v>865</v>
      </c>
      <c r="D19" s="39"/>
      <c r="E19" s="39"/>
      <c r="F19" s="38"/>
      <c r="G19" s="38"/>
      <c r="H19" s="38"/>
      <c r="I19" s="81"/>
    </row>
    <row r="20" spans="1:9">
      <c r="A20" s="50"/>
      <c r="B20" s="275">
        <v>16</v>
      </c>
      <c r="C20" s="399" t="s">
        <v>866</v>
      </c>
    </row>
    <row r="21" spans="1:9">
      <c r="A21" s="51"/>
      <c r="B21" s="275">
        <v>17</v>
      </c>
      <c r="C21" s="20" t="s">
        <v>867</v>
      </c>
      <c r="E21" s="407"/>
    </row>
    <row r="22" spans="1:9">
      <c r="B22" s="275">
        <v>18</v>
      </c>
      <c r="C22" s="20" t="s">
        <v>868</v>
      </c>
    </row>
    <row r="23" spans="1:9">
      <c r="B23" s="275">
        <v>19</v>
      </c>
      <c r="C23" s="20" t="s">
        <v>869</v>
      </c>
    </row>
    <row r="24" spans="1:9">
      <c r="B24" s="276">
        <v>20</v>
      </c>
      <c r="C24" s="108" t="s">
        <v>870</v>
      </c>
      <c r="D24" s="108"/>
      <c r="E24" s="108"/>
    </row>
  </sheetData>
  <mergeCells count="1">
    <mergeCell ref="C2:I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FE5CD-4582-4BCB-9B09-25008B6D1EE1}">
  <dimension ref="A1:H15"/>
  <sheetViews>
    <sheetView workbookViewId="0">
      <selection activeCell="I23" sqref="I23"/>
    </sheetView>
  </sheetViews>
  <sheetFormatPr defaultColWidth="9.140625" defaultRowHeight="12.75"/>
  <cols>
    <col min="1" max="1" width="3.7109375" style="2" customWidth="1"/>
    <col min="2" max="2" width="9.140625" style="2"/>
    <col min="3" max="3" width="45.28515625" style="2" customWidth="1"/>
    <col min="4" max="4" width="14.85546875" style="2" customWidth="1"/>
    <col min="5" max="16384" width="9.140625" style="2"/>
  </cols>
  <sheetData>
    <row r="1" spans="1:8" ht="21" customHeight="1"/>
    <row r="2" spans="1:8" ht="48" customHeight="1">
      <c r="A2" s="379"/>
      <c r="B2" s="517" t="s">
        <v>103</v>
      </c>
      <c r="C2" s="517"/>
      <c r="D2" s="517"/>
      <c r="E2" s="517"/>
      <c r="F2" s="517"/>
      <c r="G2" s="517"/>
      <c r="H2" s="517"/>
    </row>
    <row r="3" spans="1:8" ht="38.25" customHeight="1">
      <c r="A3" s="373"/>
      <c r="B3" s="378" t="s">
        <v>887</v>
      </c>
      <c r="C3" s="377"/>
      <c r="D3" s="376" t="s">
        <v>11</v>
      </c>
      <c r="E3" s="372"/>
      <c r="F3" s="372"/>
      <c r="G3" s="372"/>
      <c r="H3" s="372"/>
    </row>
    <row r="4" spans="1:8">
      <c r="A4" s="373"/>
      <c r="B4" s="46"/>
      <c r="C4" s="367" t="s">
        <v>104</v>
      </c>
      <c r="D4" s="374"/>
      <c r="E4" s="372"/>
      <c r="F4" s="372"/>
      <c r="G4" s="372"/>
      <c r="H4" s="372"/>
    </row>
    <row r="5" spans="1:8">
      <c r="A5" s="373"/>
      <c r="B5" s="46">
        <v>1</v>
      </c>
      <c r="C5" s="371" t="s">
        <v>105</v>
      </c>
      <c r="D5" s="375">
        <v>5162.4112223553329</v>
      </c>
      <c r="E5" s="372"/>
      <c r="F5" s="372"/>
      <c r="G5" s="372"/>
      <c r="H5" s="372"/>
    </row>
    <row r="6" spans="1:8">
      <c r="A6" s="373"/>
      <c r="B6" s="46">
        <v>2</v>
      </c>
      <c r="C6" s="371" t="s">
        <v>106</v>
      </c>
      <c r="D6" s="375">
        <v>570.31318129000022</v>
      </c>
      <c r="E6" s="372"/>
      <c r="F6" s="372"/>
      <c r="G6" s="372"/>
      <c r="H6" s="372"/>
    </row>
    <row r="7" spans="1:8">
      <c r="A7" s="373"/>
      <c r="B7" s="46">
        <v>3</v>
      </c>
      <c r="C7" s="371" t="s">
        <v>107</v>
      </c>
      <c r="D7" s="375">
        <v>358.75337080319957</v>
      </c>
      <c r="E7" s="372"/>
      <c r="F7" s="372"/>
      <c r="G7" s="372"/>
      <c r="H7" s="372"/>
    </row>
    <row r="8" spans="1:8">
      <c r="A8" s="373"/>
      <c r="B8" s="46">
        <v>4</v>
      </c>
      <c r="C8" s="371" t="s">
        <v>108</v>
      </c>
      <c r="D8" s="370"/>
      <c r="E8" s="372"/>
      <c r="F8" s="372"/>
      <c r="G8" s="372"/>
      <c r="H8" s="372"/>
    </row>
    <row r="9" spans="1:8">
      <c r="A9" s="373"/>
      <c r="B9" s="46"/>
      <c r="C9" s="367" t="s">
        <v>109</v>
      </c>
      <c r="D9" s="374"/>
      <c r="E9" s="372"/>
      <c r="F9" s="372"/>
      <c r="G9" s="372"/>
      <c r="H9" s="372"/>
    </row>
    <row r="10" spans="1:8">
      <c r="A10" s="373"/>
      <c r="B10" s="46">
        <v>5</v>
      </c>
      <c r="C10" s="371" t="s">
        <v>110</v>
      </c>
      <c r="D10" s="370"/>
      <c r="E10" s="372"/>
      <c r="F10" s="372"/>
      <c r="G10" s="372"/>
      <c r="H10" s="372"/>
    </row>
    <row r="11" spans="1:8">
      <c r="A11" s="46"/>
      <c r="B11" s="46">
        <v>6</v>
      </c>
      <c r="C11" s="371" t="s">
        <v>111</v>
      </c>
      <c r="D11" s="370"/>
      <c r="E11" s="47"/>
      <c r="F11" s="47"/>
      <c r="G11" s="47"/>
      <c r="H11" s="47"/>
    </row>
    <row r="12" spans="1:8">
      <c r="A12" s="46"/>
      <c r="B12" s="46">
        <v>7</v>
      </c>
      <c r="C12" s="371" t="s">
        <v>112</v>
      </c>
      <c r="D12" s="370"/>
      <c r="E12" s="43"/>
      <c r="F12" s="43"/>
      <c r="G12" s="43"/>
      <c r="H12" s="369"/>
    </row>
    <row r="13" spans="1:8">
      <c r="A13" s="368"/>
      <c r="B13" s="46">
        <v>8</v>
      </c>
      <c r="C13" s="367" t="s">
        <v>113</v>
      </c>
      <c r="D13" s="366" t="s">
        <v>4</v>
      </c>
      <c r="E13" s="1"/>
      <c r="F13" s="1"/>
      <c r="G13" s="1"/>
      <c r="H13" s="1"/>
    </row>
    <row r="14" spans="1:8" ht="13.5" thickBot="1">
      <c r="A14" s="46"/>
      <c r="B14" s="83">
        <v>9</v>
      </c>
      <c r="C14" s="83" t="s">
        <v>95</v>
      </c>
      <c r="D14" s="125">
        <f>SUM(D5:D13)</f>
        <v>6091.4777744485327</v>
      </c>
      <c r="E14" s="1"/>
      <c r="F14" s="1"/>
      <c r="G14" s="1"/>
      <c r="H14" s="1"/>
    </row>
    <row r="15" spans="1:8">
      <c r="B15" s="43"/>
      <c r="C15" s="43"/>
      <c r="D15" s="43"/>
    </row>
  </sheetData>
  <mergeCells count="1">
    <mergeCell ref="B2:H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3899-4287-4B57-80BB-43D2E0F6B429}">
  <sheetPr codeName="Ark3"/>
  <dimension ref="B1:H48"/>
  <sheetViews>
    <sheetView zoomScaleNormal="100" workbookViewId="0">
      <selection activeCell="M10" sqref="M10"/>
    </sheetView>
  </sheetViews>
  <sheetFormatPr defaultColWidth="9.140625" defaultRowHeight="12.75"/>
  <cols>
    <col min="1" max="1" width="3.7109375" style="2" customWidth="1"/>
    <col min="2" max="2" width="8.7109375" style="3" customWidth="1"/>
    <col min="3" max="3" width="69" style="2" customWidth="1"/>
    <col min="4" max="8" width="19.7109375" style="2" customWidth="1"/>
    <col min="9" max="16384" width="9.140625" style="2"/>
  </cols>
  <sheetData>
    <row r="1" spans="2:8" ht="21" customHeight="1"/>
    <row r="2" spans="2:8" ht="48" customHeight="1">
      <c r="B2" s="452" t="s">
        <v>422</v>
      </c>
      <c r="C2" s="452"/>
      <c r="D2" s="452"/>
      <c r="E2" s="452"/>
      <c r="F2" s="452"/>
      <c r="G2" s="452"/>
      <c r="H2" s="452"/>
    </row>
    <row r="3" spans="2:8" ht="47.25" customHeight="1">
      <c r="B3" s="270"/>
      <c r="C3" s="11"/>
      <c r="D3" s="420" t="s">
        <v>892</v>
      </c>
      <c r="E3" s="420" t="s">
        <v>893</v>
      </c>
      <c r="F3" s="420" t="s">
        <v>882</v>
      </c>
      <c r="G3" s="420" t="s">
        <v>883</v>
      </c>
      <c r="H3" s="420" t="s">
        <v>399</v>
      </c>
    </row>
    <row r="4" spans="2:8" s="43" customFormat="1" ht="12.75" customHeight="1">
      <c r="B4" s="18"/>
      <c r="C4" s="12" t="s">
        <v>425</v>
      </c>
      <c r="D4" s="97"/>
      <c r="E4" s="97"/>
      <c r="F4" s="97"/>
      <c r="G4" s="97"/>
      <c r="H4" s="97"/>
    </row>
    <row r="5" spans="2:8" s="43" customFormat="1" ht="12.75" customHeight="1">
      <c r="B5" s="18">
        <v>1</v>
      </c>
      <c r="C5" s="267" t="s">
        <v>426</v>
      </c>
      <c r="D5" s="42">
        <v>10092.6360715135</v>
      </c>
      <c r="E5" s="42">
        <v>9821.8326179860014</v>
      </c>
      <c r="F5" s="42">
        <v>10277.187231245498</v>
      </c>
      <c r="G5" s="42">
        <v>9838.8782196620032</v>
      </c>
      <c r="H5" s="42">
        <v>10243.708965101918</v>
      </c>
    </row>
    <row r="6" spans="2:8" s="43" customFormat="1" ht="12.75" customHeight="1">
      <c r="B6" s="18">
        <v>2</v>
      </c>
      <c r="C6" s="267" t="s">
        <v>427</v>
      </c>
      <c r="D6" s="42">
        <v>10836.5560715135</v>
      </c>
      <c r="E6" s="42">
        <v>10565.612617986002</v>
      </c>
      <c r="F6" s="42">
        <v>11076.589481245499</v>
      </c>
      <c r="G6" s="42">
        <v>10638.248219662002</v>
      </c>
      <c r="H6" s="42">
        <v>11043.095090101917</v>
      </c>
    </row>
    <row r="7" spans="2:8" s="43" customFormat="1" ht="12.75" customHeight="1">
      <c r="B7" s="16">
        <v>3</v>
      </c>
      <c r="C7" s="17" t="s">
        <v>428</v>
      </c>
      <c r="D7" s="58">
        <v>11616.793363965067</v>
      </c>
      <c r="E7" s="58">
        <v>11342.4617439249</v>
      </c>
      <c r="F7" s="58">
        <v>13082.100745847716</v>
      </c>
      <c r="G7" s="58">
        <v>12608.545063256448</v>
      </c>
      <c r="H7" s="58">
        <v>13003.396798216399</v>
      </c>
    </row>
    <row r="8" spans="2:8" s="43" customFormat="1" ht="12.75" customHeight="1">
      <c r="B8" s="18"/>
      <c r="C8" s="12" t="s">
        <v>429</v>
      </c>
      <c r="D8" s="97"/>
      <c r="E8" s="97"/>
      <c r="F8" s="97"/>
      <c r="G8" s="97"/>
      <c r="H8" s="97"/>
    </row>
    <row r="9" spans="2:8" s="43" customFormat="1" ht="12.75" customHeight="1">
      <c r="B9" s="16">
        <v>4</v>
      </c>
      <c r="C9" s="17" t="s">
        <v>390</v>
      </c>
      <c r="D9" s="58">
        <v>60718.93553572477</v>
      </c>
      <c r="E9" s="58">
        <v>59478.742762210481</v>
      </c>
      <c r="F9" s="58">
        <v>57414.514861082156</v>
      </c>
      <c r="G9" s="58">
        <v>58619.300063565999</v>
      </c>
      <c r="H9" s="58">
        <v>57799.421040208603</v>
      </c>
    </row>
    <row r="10" spans="2:8" s="43" customFormat="1" ht="12.75" customHeight="1">
      <c r="B10" s="18"/>
      <c r="C10" s="12" t="s">
        <v>430</v>
      </c>
      <c r="D10" s="97"/>
      <c r="E10" s="97"/>
      <c r="F10" s="97"/>
      <c r="G10" s="97"/>
      <c r="H10" s="97"/>
    </row>
    <row r="11" spans="2:8" s="43" customFormat="1" ht="12.75" customHeight="1">
      <c r="B11" s="18">
        <v>5</v>
      </c>
      <c r="C11" s="267" t="s">
        <v>431</v>
      </c>
      <c r="D11" s="424">
        <v>0.16621892301743937</v>
      </c>
      <c r="E11" s="424">
        <v>0.16513181284366779</v>
      </c>
      <c r="F11" s="424">
        <v>0.17899980964938511</v>
      </c>
      <c r="G11" s="424">
        <v>0.1678436659767833</v>
      </c>
      <c r="H11" s="424">
        <v>0.17722857393287389</v>
      </c>
    </row>
    <row r="12" spans="2:8" s="43" customFormat="1" ht="12.75" customHeight="1">
      <c r="B12" s="18">
        <v>6</v>
      </c>
      <c r="C12" s="267" t="s">
        <v>432</v>
      </c>
      <c r="D12" s="424">
        <v>0.17847078470500644</v>
      </c>
      <c r="E12" s="424">
        <v>0.17763678462784876</v>
      </c>
      <c r="F12" s="424">
        <v>0.19292315728951062</v>
      </c>
      <c r="G12" s="424">
        <v>0.18148030099516752</v>
      </c>
      <c r="H12" s="424">
        <v>0.19105892224110177</v>
      </c>
    </row>
    <row r="13" spans="2:8" s="43" customFormat="1" ht="12.75" customHeight="1">
      <c r="B13" s="16">
        <v>7</v>
      </c>
      <c r="C13" s="17" t="s">
        <v>433</v>
      </c>
      <c r="D13" s="421">
        <v>0.1913207677550634</v>
      </c>
      <c r="E13" s="421">
        <v>0.1906977386739801</v>
      </c>
      <c r="F13" s="421">
        <v>0.22785354500513744</v>
      </c>
      <c r="G13" s="421">
        <v>0.21509204391017817</v>
      </c>
      <c r="H13" s="421">
        <v>0.22497451642587371</v>
      </c>
    </row>
    <row r="14" spans="2:8" s="43" customFormat="1" ht="12.75" customHeight="1">
      <c r="B14" s="18"/>
      <c r="C14" s="12" t="s">
        <v>434</v>
      </c>
      <c r="D14" s="425"/>
      <c r="E14" s="425"/>
      <c r="F14" s="425"/>
      <c r="G14" s="425"/>
      <c r="H14" s="425"/>
    </row>
    <row r="15" spans="2:8" s="43" customFormat="1" ht="12.75" customHeight="1">
      <c r="B15" s="18" t="s">
        <v>467</v>
      </c>
      <c r="C15" s="267" t="s">
        <v>435</v>
      </c>
      <c r="D15" s="424"/>
      <c r="E15" s="424"/>
      <c r="F15" s="424"/>
      <c r="G15" s="424"/>
      <c r="H15" s="424"/>
    </row>
    <row r="16" spans="2:8" s="43" customFormat="1" ht="12.75" customHeight="1">
      <c r="B16" s="18" t="s">
        <v>468</v>
      </c>
      <c r="C16" s="267" t="s">
        <v>436</v>
      </c>
      <c r="D16" s="424"/>
      <c r="E16" s="424"/>
      <c r="F16" s="424"/>
      <c r="G16" s="424"/>
      <c r="H16" s="424"/>
    </row>
    <row r="17" spans="2:8" s="43" customFormat="1" ht="12.75" customHeight="1">
      <c r="B17" s="18" t="s">
        <v>469</v>
      </c>
      <c r="C17" s="267" t="s">
        <v>437</v>
      </c>
      <c r="D17" s="424"/>
      <c r="E17" s="424"/>
      <c r="F17" s="424"/>
      <c r="G17" s="424"/>
      <c r="H17" s="424"/>
    </row>
    <row r="18" spans="2:8" s="43" customFormat="1" ht="12.75" customHeight="1">
      <c r="B18" s="16" t="s">
        <v>470</v>
      </c>
      <c r="C18" s="17" t="s">
        <v>438</v>
      </c>
      <c r="D18" s="421">
        <v>0.106544</v>
      </c>
      <c r="E18" s="421">
        <v>0.106544</v>
      </c>
      <c r="F18" s="421">
        <v>0.10609300000000001</v>
      </c>
      <c r="G18" s="421">
        <v>0.1074475</v>
      </c>
      <c r="H18" s="421">
        <v>0.10433530000000001</v>
      </c>
    </row>
    <row r="19" spans="2:8" s="43" customFormat="1" ht="24.75" customHeight="1">
      <c r="B19" s="18"/>
      <c r="C19" s="12" t="s">
        <v>439</v>
      </c>
      <c r="D19" s="425"/>
      <c r="E19" s="425"/>
      <c r="F19" s="425"/>
      <c r="G19" s="425"/>
      <c r="H19" s="425"/>
    </row>
    <row r="20" spans="2:8" s="43" customFormat="1" ht="12.75" customHeight="1">
      <c r="B20" s="18">
        <v>8</v>
      </c>
      <c r="C20" s="267" t="s">
        <v>440</v>
      </c>
      <c r="D20" s="424">
        <v>2.5000000000000001E-2</v>
      </c>
      <c r="E20" s="424">
        <v>2.5000000000000001E-2</v>
      </c>
      <c r="F20" s="424">
        <v>2.5000000000000001E-2</v>
      </c>
      <c r="G20" s="424">
        <v>2.5000000000000001E-2</v>
      </c>
      <c r="H20" s="424">
        <v>2.5000000000000001E-2</v>
      </c>
    </row>
    <row r="21" spans="2:8" s="43" customFormat="1" ht="12.75" customHeight="1">
      <c r="B21" s="18" t="s">
        <v>409</v>
      </c>
      <c r="C21" s="267" t="s">
        <v>441</v>
      </c>
      <c r="D21" s="424"/>
      <c r="E21" s="424"/>
      <c r="F21" s="424"/>
      <c r="G21" s="424"/>
      <c r="H21" s="424"/>
    </row>
    <row r="22" spans="2:8" s="43" customFormat="1" ht="12.75" customHeight="1">
      <c r="B22" s="18">
        <v>9</v>
      </c>
      <c r="C22" s="267" t="s">
        <v>442</v>
      </c>
      <c r="D22" s="425"/>
      <c r="E22" s="425"/>
      <c r="F22" s="425"/>
      <c r="G22" s="425"/>
      <c r="H22" s="425"/>
    </row>
    <row r="23" spans="2:8" s="43" customFormat="1" ht="12.75" customHeight="1">
      <c r="B23" s="18" t="s">
        <v>471</v>
      </c>
      <c r="C23" s="267" t="s">
        <v>443</v>
      </c>
      <c r="D23" s="424">
        <v>0.01</v>
      </c>
      <c r="E23" s="424">
        <v>0.01</v>
      </c>
      <c r="F23" s="424">
        <v>0.01</v>
      </c>
      <c r="G23" s="424">
        <v>0.01</v>
      </c>
      <c r="H23" s="424">
        <v>0.01</v>
      </c>
    </row>
    <row r="24" spans="2:8" s="43" customFormat="1" ht="12.75" customHeight="1">
      <c r="B24" s="18">
        <v>10</v>
      </c>
      <c r="C24" s="267" t="s">
        <v>444</v>
      </c>
      <c r="D24" s="424"/>
      <c r="E24" s="424"/>
      <c r="F24" s="424"/>
      <c r="G24" s="424"/>
      <c r="H24" s="424"/>
    </row>
    <row r="25" spans="2:8" s="43" customFormat="1" ht="12.75" customHeight="1">
      <c r="B25" s="18" t="s">
        <v>472</v>
      </c>
      <c r="C25" s="267" t="s">
        <v>445</v>
      </c>
      <c r="D25" s="424"/>
      <c r="E25" s="424"/>
      <c r="F25" s="424"/>
      <c r="G25" s="424"/>
      <c r="H25" s="424"/>
    </row>
    <row r="26" spans="2:8" s="43" customFormat="1" ht="12.75" customHeight="1">
      <c r="B26" s="18">
        <v>11</v>
      </c>
      <c r="C26" s="267" t="s">
        <v>446</v>
      </c>
      <c r="D26" s="424">
        <v>3.5025308480566092E-2</v>
      </c>
      <c r="E26" s="424">
        <v>3.5024273092082191E-2</v>
      </c>
      <c r="F26" s="424">
        <v>3.5017254992093842E-2</v>
      </c>
      <c r="G26" s="424">
        <v>3.5048141328827533E-2</v>
      </c>
      <c r="H26" s="424">
        <v>3.5000000000000003E-2</v>
      </c>
    </row>
    <row r="27" spans="2:8" s="43" customFormat="1" ht="12.75" customHeight="1">
      <c r="B27" s="18" t="s">
        <v>473</v>
      </c>
      <c r="C27" s="267" t="s">
        <v>447</v>
      </c>
      <c r="D27" s="424">
        <v>0.14156930848056609</v>
      </c>
      <c r="E27" s="424">
        <v>0.1415682730920822</v>
      </c>
      <c r="F27" s="424">
        <v>0.14111025499209384</v>
      </c>
      <c r="G27" s="424">
        <v>0.14249564132882753</v>
      </c>
      <c r="H27" s="424">
        <v>0.1393353</v>
      </c>
    </row>
    <row r="28" spans="2:8" ht="12.75" customHeight="1">
      <c r="B28" s="276">
        <v>12</v>
      </c>
      <c r="C28" s="108" t="s">
        <v>448</v>
      </c>
      <c r="D28" s="422">
        <v>0.12121892301743939</v>
      </c>
      <c r="E28" s="422">
        <v>0.12013181284366782</v>
      </c>
      <c r="F28" s="422">
        <v>0.13399980964938513</v>
      </c>
      <c r="G28" s="422">
        <v>0.12284366597678328</v>
      </c>
      <c r="H28" s="422">
        <v>0.13222857393287391</v>
      </c>
    </row>
    <row r="29" spans="2:8" ht="12.75" customHeight="1">
      <c r="B29" s="275"/>
      <c r="C29" s="48" t="s">
        <v>317</v>
      </c>
      <c r="D29" s="97"/>
      <c r="E29" s="97"/>
      <c r="F29" s="97"/>
      <c r="G29" s="97"/>
      <c r="H29" s="97"/>
    </row>
    <row r="30" spans="2:8" ht="12.75" customHeight="1">
      <c r="B30" s="3">
        <v>13</v>
      </c>
      <c r="C30" s="2" t="s">
        <v>449</v>
      </c>
      <c r="D30" s="42">
        <v>185646.44812646756</v>
      </c>
      <c r="E30" s="42">
        <v>175961.67656295773</v>
      </c>
      <c r="F30" s="42">
        <v>178791.89649997998</v>
      </c>
      <c r="G30" s="42">
        <v>188823.14941323135</v>
      </c>
      <c r="H30" s="42">
        <v>196259.16564074263</v>
      </c>
    </row>
    <row r="31" spans="2:8" ht="12.75" customHeight="1">
      <c r="B31" s="276">
        <v>14</v>
      </c>
      <c r="C31" s="108" t="s">
        <v>450</v>
      </c>
      <c r="D31" s="427">
        <v>5.8372008626479809E-2</v>
      </c>
      <c r="E31" s="427">
        <v>6.0044964491002134E-2</v>
      </c>
      <c r="F31" s="427">
        <v>6.1952413391404684E-2</v>
      </c>
      <c r="G31" s="427">
        <v>5.633974569707368E-2</v>
      </c>
      <c r="H31" s="427">
        <v>5.6108398773627881E-2</v>
      </c>
    </row>
    <row r="32" spans="2:8" ht="25.5" customHeight="1">
      <c r="C32" s="277" t="s">
        <v>451</v>
      </c>
      <c r="D32" s="423"/>
      <c r="E32" s="423"/>
      <c r="F32" s="423"/>
      <c r="G32" s="423"/>
      <c r="H32" s="423"/>
    </row>
    <row r="33" spans="2:8" ht="12.75" customHeight="1">
      <c r="B33" s="3" t="s">
        <v>474</v>
      </c>
      <c r="C33" s="2" t="s">
        <v>452</v>
      </c>
      <c r="D33" s="426"/>
      <c r="E33" s="426"/>
      <c r="F33" s="426"/>
      <c r="G33" s="426"/>
      <c r="H33" s="426"/>
    </row>
    <row r="34" spans="2:8" ht="12.75" customHeight="1">
      <c r="B34" s="3" t="s">
        <v>475</v>
      </c>
      <c r="C34" s="2" t="s">
        <v>436</v>
      </c>
      <c r="D34" s="426"/>
      <c r="E34" s="426"/>
      <c r="F34" s="426"/>
      <c r="G34" s="426"/>
      <c r="H34" s="426"/>
    </row>
    <row r="35" spans="2:8" ht="12.75" customHeight="1">
      <c r="B35" s="276" t="s">
        <v>476</v>
      </c>
      <c r="C35" s="108" t="s">
        <v>453</v>
      </c>
      <c r="D35" s="427">
        <v>0.03</v>
      </c>
      <c r="E35" s="427">
        <v>0.03</v>
      </c>
      <c r="F35" s="427">
        <v>0.03</v>
      </c>
      <c r="G35" s="427">
        <v>0.03</v>
      </c>
      <c r="H35" s="427">
        <v>0.03</v>
      </c>
    </row>
    <row r="36" spans="2:8" ht="24.75" customHeight="1">
      <c r="C36" s="277" t="s">
        <v>454</v>
      </c>
      <c r="D36" s="423"/>
      <c r="E36" s="423"/>
      <c r="F36" s="423"/>
      <c r="G36" s="423"/>
      <c r="H36" s="423"/>
    </row>
    <row r="37" spans="2:8" ht="12.75" customHeight="1">
      <c r="B37" s="3" t="s">
        <v>477</v>
      </c>
      <c r="C37" s="2" t="s">
        <v>455</v>
      </c>
      <c r="D37" s="426"/>
      <c r="E37" s="426"/>
      <c r="F37" s="426"/>
      <c r="G37" s="426"/>
      <c r="H37" s="426"/>
    </row>
    <row r="38" spans="2:8" ht="12.75" customHeight="1">
      <c r="B38" s="276" t="s">
        <v>478</v>
      </c>
      <c r="C38" s="108" t="s">
        <v>456</v>
      </c>
      <c r="D38" s="427">
        <v>0.03</v>
      </c>
      <c r="E38" s="427">
        <v>0.03</v>
      </c>
      <c r="F38" s="427">
        <v>0.03</v>
      </c>
      <c r="G38" s="427">
        <v>0.03</v>
      </c>
      <c r="H38" s="427">
        <v>0.03</v>
      </c>
    </row>
    <row r="39" spans="2:8" ht="12.75" customHeight="1">
      <c r="C39" s="274" t="s">
        <v>457</v>
      </c>
      <c r="D39" s="97"/>
      <c r="E39" s="97"/>
      <c r="F39" s="97"/>
      <c r="G39" s="97"/>
      <c r="H39" s="97"/>
    </row>
    <row r="40" spans="2:8" ht="12.75" customHeight="1">
      <c r="B40" s="3">
        <v>15</v>
      </c>
      <c r="C40" s="2" t="s">
        <v>458</v>
      </c>
      <c r="D40" s="42">
        <v>45384.149960333336</v>
      </c>
      <c r="E40" s="42">
        <v>46394.529684333334</v>
      </c>
      <c r="F40" s="42">
        <v>46675.807167783292</v>
      </c>
      <c r="G40" s="42">
        <v>47232.864687699963</v>
      </c>
      <c r="H40" s="42">
        <v>46749.84643644996</v>
      </c>
    </row>
    <row r="41" spans="2:8" ht="12.75" customHeight="1">
      <c r="B41" s="3" t="s">
        <v>479</v>
      </c>
      <c r="C41" s="2" t="s">
        <v>459</v>
      </c>
      <c r="D41" s="42">
        <v>30890.816255999995</v>
      </c>
      <c r="E41" s="42">
        <v>31499.34961258333</v>
      </c>
      <c r="F41" s="42">
        <v>31379.256650942534</v>
      </c>
      <c r="G41" s="42">
        <v>31092.312316942527</v>
      </c>
      <c r="H41" s="42">
        <v>30478.206413775868</v>
      </c>
    </row>
    <row r="42" spans="2:8" ht="12.75" customHeight="1">
      <c r="B42" s="3" t="s">
        <v>480</v>
      </c>
      <c r="C42" s="2" t="s">
        <v>460</v>
      </c>
      <c r="D42" s="42">
        <v>8076.8111846666679</v>
      </c>
      <c r="E42" s="42">
        <v>9849.2727303333359</v>
      </c>
      <c r="F42" s="42">
        <v>10652.489845467468</v>
      </c>
      <c r="G42" s="42">
        <v>10169.404683384133</v>
      </c>
      <c r="H42" s="42">
        <v>9526.8669108841332</v>
      </c>
    </row>
    <row r="43" spans="2:8" ht="12.75" customHeight="1">
      <c r="B43" s="3">
        <v>16</v>
      </c>
      <c r="C43" s="2" t="s">
        <v>461</v>
      </c>
      <c r="D43" s="42">
        <v>22814.005071333337</v>
      </c>
      <c r="E43" s="42">
        <v>21650.076882249999</v>
      </c>
      <c r="F43" s="42">
        <v>20726.766805475065</v>
      </c>
      <c r="G43" s="42">
        <v>20922.9076335584</v>
      </c>
      <c r="H43" s="42">
        <v>20951.339502891733</v>
      </c>
    </row>
    <row r="44" spans="2:8" ht="12.75" customHeight="1">
      <c r="B44" s="276">
        <v>17</v>
      </c>
      <c r="C44" s="108" t="s">
        <v>462</v>
      </c>
      <c r="D44" s="427">
        <v>2.0240016295286494</v>
      </c>
      <c r="E44" s="427">
        <v>2.1737926424718363</v>
      </c>
      <c r="F44" s="427">
        <v>2.2678485573179152</v>
      </c>
      <c r="G44" s="427">
        <v>2.2720968501524639</v>
      </c>
      <c r="H44" s="427">
        <v>2.2367051891269658</v>
      </c>
    </row>
    <row r="45" spans="2:8" ht="12.75" customHeight="1">
      <c r="C45" s="274" t="s">
        <v>463</v>
      </c>
      <c r="D45" s="97"/>
      <c r="E45" s="97"/>
      <c r="F45" s="97"/>
      <c r="G45" s="97"/>
      <c r="H45" s="97"/>
    </row>
    <row r="46" spans="2:8" ht="12.75" customHeight="1">
      <c r="B46" s="3">
        <v>18</v>
      </c>
      <c r="C46" s="2" t="s">
        <v>464</v>
      </c>
      <c r="D46" s="42">
        <v>112424.86866865998</v>
      </c>
      <c r="E46" s="42">
        <v>108683.33093500001</v>
      </c>
      <c r="F46" s="42">
        <v>110390.56773717</v>
      </c>
      <c r="G46" s="42">
        <v>106155.46589627949</v>
      </c>
      <c r="H46" s="42">
        <v>107108.08278319999</v>
      </c>
    </row>
    <row r="47" spans="2:8" ht="12.75" customHeight="1">
      <c r="B47" s="3">
        <v>19</v>
      </c>
      <c r="C47" s="2" t="s">
        <v>465</v>
      </c>
      <c r="D47" s="42">
        <v>88697.149454560014</v>
      </c>
      <c r="E47" s="42">
        <v>87264.360743819998</v>
      </c>
      <c r="F47" s="42">
        <v>83436.857128109987</v>
      </c>
      <c r="G47" s="42">
        <v>81518.277066680006</v>
      </c>
      <c r="H47" s="42">
        <v>81159.092991156489</v>
      </c>
    </row>
    <row r="48" spans="2:8" ht="12.75" customHeight="1">
      <c r="B48" s="276">
        <v>20</v>
      </c>
      <c r="C48" s="108" t="s">
        <v>466</v>
      </c>
      <c r="D48" s="427">
        <v>1.2675138869739642</v>
      </c>
      <c r="E48" s="427">
        <v>1.2454492304602929</v>
      </c>
      <c r="F48" s="427">
        <v>1.3230432153943066</v>
      </c>
      <c r="G48" s="427">
        <v>1.3022290180329357</v>
      </c>
      <c r="H48" s="427">
        <v>1.3197299136262037</v>
      </c>
    </row>
  </sheetData>
  <mergeCells count="1">
    <mergeCell ref="B2:H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4"/>
  <dimension ref="B1:K122"/>
  <sheetViews>
    <sheetView workbookViewId="0">
      <selection activeCell="D118" sqref="D118"/>
    </sheetView>
  </sheetViews>
  <sheetFormatPr defaultColWidth="9.140625" defaultRowHeight="12"/>
  <cols>
    <col min="1" max="1" width="3.7109375" style="38" customWidth="1"/>
    <col min="2" max="2" width="8.7109375" style="51" customWidth="1"/>
    <col min="3" max="3" width="75.42578125" style="38" customWidth="1"/>
    <col min="4" max="4" width="19.85546875" style="38" customWidth="1"/>
    <col min="5" max="5" width="2" style="38" customWidth="1"/>
    <col min="6" max="6" width="27.85546875" style="38" customWidth="1"/>
    <col min="7" max="7" width="9.140625" style="38" customWidth="1"/>
    <col min="8" max="16384" width="9.140625" style="38"/>
  </cols>
  <sheetData>
    <row r="1" spans="2:9" ht="21" customHeight="1"/>
    <row r="2" spans="2:9" ht="48" customHeight="1">
      <c r="B2" s="139" t="s">
        <v>483</v>
      </c>
      <c r="I2" s="140"/>
    </row>
    <row r="3" spans="2:9" s="20" customFormat="1" ht="50.25" customHeight="1">
      <c r="B3" s="141" t="s">
        <v>354</v>
      </c>
      <c r="C3" s="15"/>
      <c r="D3" s="204" t="s">
        <v>892</v>
      </c>
      <c r="E3" s="126"/>
      <c r="F3" s="126" t="s">
        <v>196</v>
      </c>
    </row>
    <row r="4" spans="2:9" ht="12.75">
      <c r="B4" s="385" t="s">
        <v>796</v>
      </c>
      <c r="C4" s="382"/>
      <c r="D4" s="383"/>
      <c r="E4" s="384"/>
      <c r="F4" s="384"/>
    </row>
    <row r="5" spans="2:9" s="165" customFormat="1">
      <c r="B5" s="51">
        <v>1</v>
      </c>
      <c r="C5" s="54" t="s">
        <v>806</v>
      </c>
      <c r="D5" s="142">
        <v>583.8732</v>
      </c>
      <c r="E5" s="142"/>
      <c r="F5" s="54" t="s">
        <v>198</v>
      </c>
    </row>
    <row r="6" spans="2:9" s="165" customFormat="1">
      <c r="B6" s="171"/>
      <c r="C6" s="172" t="s">
        <v>807</v>
      </c>
      <c r="D6" s="173">
        <v>583.8732</v>
      </c>
      <c r="E6" s="173"/>
      <c r="F6" s="172" t="s">
        <v>199</v>
      </c>
    </row>
    <row r="7" spans="2:9" s="165" customFormat="1">
      <c r="B7" s="171"/>
      <c r="C7" s="172" t="s">
        <v>808</v>
      </c>
      <c r="D7" s="173"/>
      <c r="E7" s="173"/>
      <c r="F7" s="172" t="s">
        <v>199</v>
      </c>
    </row>
    <row r="8" spans="2:9">
      <c r="B8" s="171"/>
      <c r="C8" s="172" t="s">
        <v>809</v>
      </c>
      <c r="D8" s="173"/>
      <c r="E8" s="173"/>
      <c r="F8" s="172" t="s">
        <v>199</v>
      </c>
    </row>
    <row r="9" spans="2:9">
      <c r="B9" s="51">
        <v>2</v>
      </c>
      <c r="C9" s="54" t="s">
        <v>810</v>
      </c>
      <c r="D9" s="142">
        <v>10442.487364000001</v>
      </c>
      <c r="E9" s="142"/>
      <c r="F9" s="54" t="s">
        <v>200</v>
      </c>
    </row>
    <row r="10" spans="2:9">
      <c r="B10" s="51">
        <v>3</v>
      </c>
      <c r="C10" s="54" t="s">
        <v>811</v>
      </c>
      <c r="D10" s="142">
        <v>559.95085682000001</v>
      </c>
      <c r="E10" s="142"/>
      <c r="F10" s="54" t="s">
        <v>201</v>
      </c>
    </row>
    <row r="11" spans="2:9">
      <c r="B11" s="51" t="s">
        <v>804</v>
      </c>
      <c r="C11" s="54" t="s">
        <v>202</v>
      </c>
      <c r="D11" s="142"/>
      <c r="E11" s="142"/>
      <c r="F11" s="54" t="s">
        <v>203</v>
      </c>
    </row>
    <row r="12" spans="2:9" ht="24">
      <c r="B12" s="51">
        <v>4</v>
      </c>
      <c r="C12" s="54" t="s">
        <v>812</v>
      </c>
      <c r="D12" s="142"/>
      <c r="E12" s="142"/>
      <c r="F12" s="54" t="s">
        <v>204</v>
      </c>
    </row>
    <row r="13" spans="2:9">
      <c r="C13" s="54" t="s">
        <v>207</v>
      </c>
      <c r="D13" s="142"/>
      <c r="E13" s="142"/>
      <c r="F13" s="54" t="s">
        <v>206</v>
      </c>
    </row>
    <row r="14" spans="2:9">
      <c r="B14" s="51">
        <v>5</v>
      </c>
      <c r="C14" s="54" t="s">
        <v>813</v>
      </c>
      <c r="D14" s="142"/>
      <c r="E14" s="142"/>
      <c r="F14" s="54" t="s">
        <v>208</v>
      </c>
    </row>
    <row r="15" spans="2:9" ht="12.75" customHeight="1">
      <c r="B15" s="51" t="s">
        <v>805</v>
      </c>
      <c r="C15" s="54" t="s">
        <v>210</v>
      </c>
      <c r="D15" s="142"/>
      <c r="E15" s="142"/>
      <c r="F15" s="54" t="s">
        <v>209</v>
      </c>
    </row>
    <row r="16" spans="2:9">
      <c r="B16" s="59">
        <v>6</v>
      </c>
      <c r="C16" s="143" t="s">
        <v>210</v>
      </c>
      <c r="D16" s="144">
        <v>11586.31142082</v>
      </c>
      <c r="E16" s="144"/>
      <c r="F16" s="154"/>
    </row>
    <row r="17" spans="2:6" ht="12.75">
      <c r="B17" s="385" t="s">
        <v>797</v>
      </c>
      <c r="C17" s="382"/>
      <c r="D17" s="383"/>
      <c r="E17" s="384"/>
      <c r="F17" s="384"/>
    </row>
    <row r="18" spans="2:6">
      <c r="B18" s="137">
        <v>7</v>
      </c>
      <c r="C18" s="127" t="s">
        <v>211</v>
      </c>
      <c r="D18" s="142">
        <v>-70.889725999999996</v>
      </c>
      <c r="E18" s="142"/>
      <c r="F18" s="54" t="s">
        <v>212</v>
      </c>
    </row>
    <row r="19" spans="2:6">
      <c r="B19" s="137">
        <v>8</v>
      </c>
      <c r="C19" s="127" t="s">
        <v>213</v>
      </c>
      <c r="D19" s="142">
        <v>-331.27063436999998</v>
      </c>
      <c r="E19" s="142"/>
      <c r="F19" s="54" t="s">
        <v>214</v>
      </c>
    </row>
    <row r="20" spans="2:6">
      <c r="B20" s="137">
        <v>9</v>
      </c>
      <c r="C20" s="127" t="s">
        <v>215</v>
      </c>
      <c r="D20" s="142"/>
      <c r="E20" s="142"/>
      <c r="F20" s="54"/>
    </row>
    <row r="21" spans="2:6" ht="36">
      <c r="B21" s="137">
        <v>10</v>
      </c>
      <c r="C21" s="127" t="s">
        <v>815</v>
      </c>
      <c r="D21" s="386">
        <v>0</v>
      </c>
      <c r="E21" s="142"/>
      <c r="F21" s="54" t="s">
        <v>216</v>
      </c>
    </row>
    <row r="22" spans="2:6">
      <c r="B22" s="137">
        <v>11</v>
      </c>
      <c r="C22" s="127" t="s">
        <v>217</v>
      </c>
      <c r="D22" s="142"/>
      <c r="E22" s="142"/>
      <c r="F22" s="54" t="s">
        <v>218</v>
      </c>
    </row>
    <row r="23" spans="2:6">
      <c r="B23" s="137">
        <v>12</v>
      </c>
      <c r="C23" s="127" t="s">
        <v>219</v>
      </c>
      <c r="D23" s="142"/>
      <c r="E23" s="142"/>
      <c r="F23" s="54" t="s">
        <v>220</v>
      </c>
    </row>
    <row r="24" spans="2:6">
      <c r="B24" s="137">
        <v>13</v>
      </c>
      <c r="C24" s="127" t="s">
        <v>221</v>
      </c>
      <c r="D24" s="142"/>
      <c r="E24" s="142"/>
      <c r="F24" s="54" t="s">
        <v>222</v>
      </c>
    </row>
    <row r="25" spans="2:6">
      <c r="B25" s="137">
        <v>14</v>
      </c>
      <c r="C25" s="127" t="s">
        <v>223</v>
      </c>
      <c r="D25" s="142"/>
      <c r="E25" s="142"/>
      <c r="F25" s="54" t="s">
        <v>224</v>
      </c>
    </row>
    <row r="26" spans="2:6">
      <c r="B26" s="137">
        <v>15</v>
      </c>
      <c r="C26" s="127" t="s">
        <v>225</v>
      </c>
      <c r="D26" s="142"/>
      <c r="E26" s="142"/>
      <c r="F26" s="54" t="s">
        <v>226</v>
      </c>
    </row>
    <row r="27" spans="2:6">
      <c r="B27" s="137">
        <v>16</v>
      </c>
      <c r="C27" s="127" t="s">
        <v>227</v>
      </c>
      <c r="D27" s="142"/>
      <c r="E27" s="142"/>
      <c r="F27" s="54" t="s">
        <v>228</v>
      </c>
    </row>
    <row r="28" spans="2:6" ht="36">
      <c r="B28" s="137">
        <v>17</v>
      </c>
      <c r="C28" s="127" t="s">
        <v>229</v>
      </c>
      <c r="D28" s="142"/>
      <c r="E28" s="142"/>
      <c r="F28" s="54" t="s">
        <v>230</v>
      </c>
    </row>
    <row r="29" spans="2:6" ht="36">
      <c r="B29" s="137">
        <v>18</v>
      </c>
      <c r="C29" s="127" t="s">
        <v>231</v>
      </c>
      <c r="D29" s="142"/>
      <c r="E29" s="142"/>
      <c r="F29" s="54" t="s">
        <v>232</v>
      </c>
    </row>
    <row r="30" spans="2:6" ht="36">
      <c r="B30" s="137">
        <v>19</v>
      </c>
      <c r="C30" s="127" t="s">
        <v>233</v>
      </c>
      <c r="D30" s="142">
        <v>-1122.8376059364998</v>
      </c>
      <c r="E30" s="142"/>
      <c r="F30" s="54" t="s">
        <v>234</v>
      </c>
    </row>
    <row r="31" spans="2:6">
      <c r="B31" s="137">
        <v>20</v>
      </c>
      <c r="C31" s="127" t="s">
        <v>215</v>
      </c>
      <c r="D31" s="142"/>
      <c r="E31" s="142"/>
      <c r="F31" s="54"/>
    </row>
    <row r="32" spans="2:6" ht="24">
      <c r="B32" s="137" t="s">
        <v>194</v>
      </c>
      <c r="C32" s="127" t="s">
        <v>235</v>
      </c>
      <c r="D32" s="142"/>
      <c r="E32" s="142"/>
      <c r="F32" s="54" t="s">
        <v>236</v>
      </c>
    </row>
    <row r="33" spans="2:11">
      <c r="B33" s="137" t="s">
        <v>195</v>
      </c>
      <c r="C33" s="387" t="s">
        <v>816</v>
      </c>
      <c r="D33" s="142"/>
      <c r="E33" s="142"/>
      <c r="F33" s="54" t="s">
        <v>237</v>
      </c>
    </row>
    <row r="34" spans="2:11" ht="48">
      <c r="B34" s="137" t="s">
        <v>238</v>
      </c>
      <c r="C34" s="387" t="s">
        <v>817</v>
      </c>
      <c r="D34" s="142"/>
      <c r="E34" s="142"/>
      <c r="F34" s="54" t="s">
        <v>239</v>
      </c>
    </row>
    <row r="35" spans="2:11">
      <c r="B35" s="137" t="s">
        <v>240</v>
      </c>
      <c r="C35" s="387" t="s">
        <v>818</v>
      </c>
      <c r="D35" s="142"/>
      <c r="E35" s="142"/>
      <c r="F35" s="54" t="s">
        <v>241</v>
      </c>
    </row>
    <row r="36" spans="2:11" ht="24">
      <c r="B36" s="137">
        <v>21</v>
      </c>
      <c r="C36" s="127" t="s">
        <v>242</v>
      </c>
      <c r="D36" s="142"/>
      <c r="E36" s="142"/>
      <c r="F36" s="54" t="s">
        <v>243</v>
      </c>
    </row>
    <row r="37" spans="2:11">
      <c r="B37" s="137">
        <v>22</v>
      </c>
      <c r="C37" s="127" t="s">
        <v>819</v>
      </c>
      <c r="D37" s="142"/>
      <c r="E37" s="142"/>
      <c r="F37" s="54" t="s">
        <v>244</v>
      </c>
    </row>
    <row r="38" spans="2:11" ht="24">
      <c r="B38" s="137">
        <v>23</v>
      </c>
      <c r="C38" s="388" t="s">
        <v>245</v>
      </c>
      <c r="D38" s="142"/>
      <c r="E38" s="142"/>
      <c r="F38" s="54" t="s">
        <v>246</v>
      </c>
    </row>
    <row r="39" spans="2:11">
      <c r="B39" s="137">
        <v>24</v>
      </c>
      <c r="C39" s="127" t="s">
        <v>215</v>
      </c>
      <c r="D39" s="142"/>
      <c r="E39" s="142"/>
      <c r="F39" s="54"/>
    </row>
    <row r="40" spans="2:11" ht="24">
      <c r="B40" s="137">
        <v>25</v>
      </c>
      <c r="C40" s="388" t="s">
        <v>247</v>
      </c>
      <c r="D40" s="142"/>
      <c r="E40" s="142"/>
      <c r="F40" s="54" t="s">
        <v>243</v>
      </c>
      <c r="K40" s="145"/>
    </row>
    <row r="41" spans="2:11">
      <c r="B41" s="137" t="s">
        <v>248</v>
      </c>
      <c r="C41" s="127" t="s">
        <v>249</v>
      </c>
      <c r="D41" s="142"/>
      <c r="E41" s="142"/>
      <c r="F41" s="54" t="s">
        <v>250</v>
      </c>
    </row>
    <row r="42" spans="2:11" ht="36">
      <c r="B42" s="137" t="s">
        <v>251</v>
      </c>
      <c r="C42" s="127" t="s">
        <v>820</v>
      </c>
      <c r="D42" s="142"/>
      <c r="E42" s="142"/>
      <c r="F42" s="54" t="s">
        <v>252</v>
      </c>
    </row>
    <row r="43" spans="2:11">
      <c r="B43" s="137">
        <v>26</v>
      </c>
      <c r="C43" s="127" t="s">
        <v>215</v>
      </c>
      <c r="D43" s="142"/>
      <c r="E43" s="142"/>
      <c r="F43" s="54"/>
    </row>
    <row r="44" spans="2:11">
      <c r="B44" s="137">
        <v>27</v>
      </c>
      <c r="C44" s="127" t="s">
        <v>253</v>
      </c>
      <c r="D44" s="142"/>
      <c r="E44" s="142"/>
      <c r="F44" s="54" t="s">
        <v>254</v>
      </c>
    </row>
    <row r="45" spans="2:11" ht="12.75" customHeight="1">
      <c r="B45" s="137" t="s">
        <v>255</v>
      </c>
      <c r="C45" s="127" t="s">
        <v>256</v>
      </c>
      <c r="D45" s="142">
        <v>42.218744999999998</v>
      </c>
      <c r="E45" s="142"/>
      <c r="F45" s="54"/>
    </row>
    <row r="46" spans="2:11" ht="12.75" customHeight="1">
      <c r="B46" s="137" t="s">
        <v>814</v>
      </c>
      <c r="C46" s="127" t="s">
        <v>821</v>
      </c>
      <c r="D46" s="142">
        <v>-10.896127999999999</v>
      </c>
      <c r="E46" s="142"/>
      <c r="F46" s="365"/>
    </row>
    <row r="47" spans="2:11" ht="12.75" customHeight="1">
      <c r="B47" s="59">
        <v>28</v>
      </c>
      <c r="C47" s="143" t="s">
        <v>257</v>
      </c>
      <c r="D47" s="144">
        <v>-1493.6753493065</v>
      </c>
      <c r="E47" s="144"/>
      <c r="F47" s="154"/>
    </row>
    <row r="48" spans="2:11">
      <c r="B48" s="59">
        <v>29</v>
      </c>
      <c r="C48" s="143" t="s">
        <v>258</v>
      </c>
      <c r="D48" s="144">
        <v>10092.6360715135</v>
      </c>
      <c r="E48" s="144"/>
      <c r="F48" s="154"/>
    </row>
    <row r="49" spans="2:6" ht="12.75">
      <c r="B49" s="385" t="s">
        <v>798</v>
      </c>
      <c r="C49" s="382"/>
      <c r="D49" s="383"/>
      <c r="E49" s="384"/>
      <c r="F49" s="384"/>
    </row>
    <row r="50" spans="2:6">
      <c r="B50" s="137">
        <v>30</v>
      </c>
      <c r="C50" s="54" t="s">
        <v>197</v>
      </c>
      <c r="D50" s="142">
        <v>743.92</v>
      </c>
      <c r="E50" s="142"/>
      <c r="F50" s="146" t="s">
        <v>259</v>
      </c>
    </row>
    <row r="51" spans="2:6">
      <c r="B51" s="137">
        <v>31</v>
      </c>
      <c r="C51" s="389" t="s">
        <v>260</v>
      </c>
      <c r="D51" s="142"/>
      <c r="E51" s="142"/>
      <c r="F51" s="146"/>
    </row>
    <row r="52" spans="2:6">
      <c r="B52" s="137">
        <v>32</v>
      </c>
      <c r="C52" s="389" t="s">
        <v>261</v>
      </c>
      <c r="D52" s="142"/>
      <c r="E52" s="142"/>
      <c r="F52" s="146"/>
    </row>
    <row r="53" spans="2:6" ht="24">
      <c r="B53" s="137">
        <v>33</v>
      </c>
      <c r="C53" s="54" t="s">
        <v>262</v>
      </c>
      <c r="D53" s="142"/>
      <c r="E53" s="142"/>
      <c r="F53" s="146" t="s">
        <v>263</v>
      </c>
    </row>
    <row r="54" spans="2:6">
      <c r="B54" s="137"/>
      <c r="C54" s="54" t="s">
        <v>205</v>
      </c>
      <c r="D54" s="142"/>
      <c r="E54" s="142"/>
      <c r="F54" s="146"/>
    </row>
    <row r="55" spans="2:6" ht="24">
      <c r="B55" s="137">
        <v>34</v>
      </c>
      <c r="C55" s="54" t="s">
        <v>264</v>
      </c>
      <c r="D55" s="142"/>
      <c r="E55" s="142"/>
      <c r="F55" s="146" t="s">
        <v>265</v>
      </c>
    </row>
    <row r="56" spans="2:6" ht="12.75" customHeight="1">
      <c r="B56" s="137">
        <v>35</v>
      </c>
      <c r="C56" s="389" t="s">
        <v>266</v>
      </c>
      <c r="D56" s="142"/>
      <c r="E56" s="142"/>
      <c r="F56" s="54" t="s">
        <v>263</v>
      </c>
    </row>
    <row r="57" spans="2:6">
      <c r="B57" s="59">
        <v>36</v>
      </c>
      <c r="C57" s="143" t="s">
        <v>267</v>
      </c>
      <c r="D57" s="144">
        <v>743.92</v>
      </c>
      <c r="E57" s="144"/>
      <c r="F57" s="154"/>
    </row>
    <row r="58" spans="2:6" ht="12.75">
      <c r="B58" s="385" t="s">
        <v>799</v>
      </c>
      <c r="C58" s="382"/>
      <c r="D58" s="383"/>
      <c r="E58" s="384"/>
      <c r="F58" s="384"/>
    </row>
    <row r="59" spans="2:6">
      <c r="B59" s="137">
        <v>37</v>
      </c>
      <c r="C59" s="54" t="s">
        <v>268</v>
      </c>
      <c r="D59" s="142"/>
      <c r="E59" s="142"/>
      <c r="F59" s="146" t="s">
        <v>269</v>
      </c>
    </row>
    <row r="60" spans="2:6" ht="36">
      <c r="B60" s="137">
        <v>38</v>
      </c>
      <c r="C60" s="54" t="s">
        <v>270</v>
      </c>
      <c r="D60" s="142"/>
      <c r="E60" s="142"/>
      <c r="F60" s="146" t="s">
        <v>271</v>
      </c>
    </row>
    <row r="61" spans="2:6" ht="36">
      <c r="B61" s="137">
        <v>39</v>
      </c>
      <c r="C61" s="54" t="s">
        <v>272</v>
      </c>
      <c r="D61" s="142"/>
      <c r="E61" s="142"/>
      <c r="F61" s="146" t="s">
        <v>273</v>
      </c>
    </row>
    <row r="62" spans="2:6" ht="36">
      <c r="B62" s="137">
        <v>40</v>
      </c>
      <c r="C62" s="54" t="s">
        <v>274</v>
      </c>
      <c r="D62" s="142"/>
      <c r="E62" s="142"/>
      <c r="F62" s="146" t="s">
        <v>275</v>
      </c>
    </row>
    <row r="63" spans="2:6">
      <c r="B63" s="137">
        <v>41</v>
      </c>
      <c r="C63" s="54" t="s">
        <v>215</v>
      </c>
      <c r="D63" s="147"/>
      <c r="E63" s="147"/>
      <c r="F63" s="146"/>
    </row>
    <row r="64" spans="2:6" ht="12.75" customHeight="1">
      <c r="B64" s="137">
        <v>42</v>
      </c>
      <c r="C64" s="54" t="s">
        <v>276</v>
      </c>
      <c r="D64" s="147"/>
      <c r="E64" s="147"/>
      <c r="F64" s="146" t="s">
        <v>277</v>
      </c>
    </row>
    <row r="65" spans="2:8" ht="12.75" customHeight="1">
      <c r="B65" s="137" t="s">
        <v>822</v>
      </c>
      <c r="C65" s="365" t="s">
        <v>823</v>
      </c>
      <c r="D65" s="147"/>
      <c r="E65" s="147"/>
      <c r="F65" s="146"/>
    </row>
    <row r="66" spans="2:8" ht="12.75" customHeight="1">
      <c r="B66" s="59">
        <v>43</v>
      </c>
      <c r="C66" s="143" t="s">
        <v>278</v>
      </c>
      <c r="D66" s="144">
        <v>0</v>
      </c>
      <c r="E66" s="144"/>
      <c r="F66" s="155"/>
    </row>
    <row r="67" spans="2:8" ht="12.75" customHeight="1">
      <c r="B67" s="59">
        <v>44</v>
      </c>
      <c r="C67" s="143" t="s">
        <v>279</v>
      </c>
      <c r="D67" s="144">
        <v>743.92</v>
      </c>
      <c r="E67" s="144"/>
      <c r="F67" s="154"/>
    </row>
    <row r="68" spans="2:8">
      <c r="B68" s="59">
        <v>45</v>
      </c>
      <c r="C68" s="143" t="s">
        <v>280</v>
      </c>
      <c r="D68" s="144">
        <v>10836.5560715135</v>
      </c>
      <c r="E68" s="144"/>
      <c r="F68" s="154"/>
    </row>
    <row r="69" spans="2:8">
      <c r="B69" s="137">
        <v>46</v>
      </c>
      <c r="C69" s="127" t="s">
        <v>197</v>
      </c>
      <c r="D69" s="142">
        <v>557.00978120000002</v>
      </c>
      <c r="E69" s="142"/>
      <c r="F69" s="54" t="s">
        <v>281</v>
      </c>
    </row>
    <row r="70" spans="2:8" ht="24">
      <c r="B70" s="137">
        <v>47</v>
      </c>
      <c r="C70" s="127" t="s">
        <v>832</v>
      </c>
      <c r="D70" s="142"/>
      <c r="E70" s="142"/>
      <c r="F70" s="54" t="s">
        <v>282</v>
      </c>
    </row>
    <row r="71" spans="2:8">
      <c r="B71" s="137" t="s">
        <v>803</v>
      </c>
      <c r="C71" s="127" t="s">
        <v>833</v>
      </c>
      <c r="D71" s="142"/>
      <c r="E71" s="142"/>
      <c r="F71" s="54" t="s">
        <v>283</v>
      </c>
    </row>
    <row r="72" spans="2:8">
      <c r="B72" s="137" t="s">
        <v>802</v>
      </c>
      <c r="C72" s="127" t="s">
        <v>834</v>
      </c>
      <c r="D72" s="142"/>
      <c r="E72" s="142"/>
      <c r="F72" s="365"/>
    </row>
    <row r="73" spans="2:8" ht="36">
      <c r="B73" s="137">
        <v>48</v>
      </c>
      <c r="C73" s="127" t="s">
        <v>835</v>
      </c>
      <c r="D73" s="142"/>
      <c r="E73" s="142"/>
      <c r="F73" s="54" t="s">
        <v>284</v>
      </c>
    </row>
    <row r="74" spans="2:8">
      <c r="B74" s="137">
        <v>49</v>
      </c>
      <c r="C74" s="388" t="s">
        <v>266</v>
      </c>
      <c r="D74" s="142"/>
      <c r="E74" s="142"/>
      <c r="F74" s="54" t="s">
        <v>282</v>
      </c>
      <c r="H74" s="148"/>
    </row>
    <row r="75" spans="2:8">
      <c r="B75" s="137">
        <v>50</v>
      </c>
      <c r="C75" s="127" t="s">
        <v>285</v>
      </c>
      <c r="D75" s="142">
        <v>223.22751125156677</v>
      </c>
      <c r="E75" s="142"/>
      <c r="F75" s="54" t="s">
        <v>286</v>
      </c>
    </row>
    <row r="76" spans="2:8">
      <c r="B76" s="59">
        <v>51</v>
      </c>
      <c r="C76" s="143" t="s">
        <v>287</v>
      </c>
      <c r="D76" s="144">
        <v>780.23729245156676</v>
      </c>
      <c r="E76" s="144"/>
      <c r="F76" s="154"/>
    </row>
    <row r="77" spans="2:8" ht="12.75">
      <c r="B77" s="385" t="s">
        <v>800</v>
      </c>
      <c r="C77" s="382"/>
      <c r="D77" s="383"/>
      <c r="E77" s="384"/>
      <c r="F77" s="384"/>
    </row>
    <row r="78" spans="2:8" ht="24">
      <c r="B78" s="137">
        <v>52</v>
      </c>
      <c r="C78" s="127" t="s">
        <v>829</v>
      </c>
      <c r="D78" s="142"/>
      <c r="E78" s="142"/>
      <c r="F78" s="54" t="s">
        <v>288</v>
      </c>
    </row>
    <row r="79" spans="2:8" ht="36">
      <c r="B79" s="137">
        <v>53</v>
      </c>
      <c r="C79" s="127" t="s">
        <v>830</v>
      </c>
      <c r="D79" s="142"/>
      <c r="E79" s="142"/>
      <c r="F79" s="54" t="s">
        <v>289</v>
      </c>
    </row>
    <row r="80" spans="2:8" ht="36">
      <c r="B80" s="137">
        <v>54</v>
      </c>
      <c r="C80" s="127" t="s">
        <v>831</v>
      </c>
      <c r="D80" s="142"/>
      <c r="E80" s="142"/>
      <c r="F80" s="54" t="s">
        <v>290</v>
      </c>
    </row>
    <row r="81" spans="2:10">
      <c r="B81" s="137" t="s">
        <v>824</v>
      </c>
      <c r="C81" s="365" t="s">
        <v>215</v>
      </c>
      <c r="D81" s="142"/>
      <c r="E81" s="142"/>
      <c r="F81" s="365"/>
    </row>
    <row r="82" spans="2:10" ht="36">
      <c r="B82" s="137">
        <v>55</v>
      </c>
      <c r="C82" s="127" t="s">
        <v>291</v>
      </c>
      <c r="D82" s="142"/>
      <c r="E82" s="142"/>
      <c r="F82" s="54" t="s">
        <v>292</v>
      </c>
    </row>
    <row r="83" spans="2:10" ht="12.75" customHeight="1">
      <c r="B83" s="137">
        <v>56</v>
      </c>
      <c r="C83" s="365" t="s">
        <v>215</v>
      </c>
      <c r="D83" s="142"/>
      <c r="E83" s="142"/>
      <c r="F83" s="54"/>
    </row>
    <row r="84" spans="2:10" ht="24">
      <c r="B84" s="137" t="s">
        <v>825</v>
      </c>
      <c r="C84" s="127" t="s">
        <v>836</v>
      </c>
      <c r="D84" s="142"/>
      <c r="E84" s="142"/>
      <c r="F84" s="365"/>
    </row>
    <row r="85" spans="2:10">
      <c r="B85" s="137" t="s">
        <v>826</v>
      </c>
      <c r="C85" s="127" t="s">
        <v>837</v>
      </c>
      <c r="D85" s="142"/>
      <c r="E85" s="142"/>
      <c r="F85" s="365"/>
    </row>
    <row r="86" spans="2:10" ht="12.75" customHeight="1">
      <c r="B86" s="59">
        <v>57</v>
      </c>
      <c r="C86" s="143" t="s">
        <v>293</v>
      </c>
      <c r="D86" s="144">
        <f>SUM(D78:D83)</f>
        <v>0</v>
      </c>
      <c r="E86" s="144"/>
      <c r="F86" s="154"/>
    </row>
    <row r="87" spans="2:10" ht="12.75" customHeight="1">
      <c r="B87" s="59">
        <v>58</v>
      </c>
      <c r="C87" s="143" t="s">
        <v>827</v>
      </c>
      <c r="D87" s="144">
        <f>+D86+D76</f>
        <v>780.23729245156676</v>
      </c>
      <c r="E87" s="144"/>
      <c r="F87" s="154"/>
      <c r="J87" s="38" t="s">
        <v>4</v>
      </c>
    </row>
    <row r="88" spans="2:10" ht="12.75" customHeight="1">
      <c r="B88" s="59">
        <v>59</v>
      </c>
      <c r="C88" s="143" t="s">
        <v>294</v>
      </c>
      <c r="D88" s="144">
        <f>+D87+D68</f>
        <v>11616.793363965067</v>
      </c>
      <c r="E88" s="144"/>
      <c r="F88" s="154"/>
    </row>
    <row r="89" spans="2:10" ht="12.75" customHeight="1">
      <c r="B89" s="59">
        <v>60</v>
      </c>
      <c r="C89" s="143" t="s">
        <v>828</v>
      </c>
      <c r="D89" s="144">
        <v>60718.93553572477</v>
      </c>
      <c r="E89" s="144"/>
      <c r="F89" s="154"/>
    </row>
    <row r="90" spans="2:10" ht="12.75">
      <c r="B90" s="385" t="s">
        <v>838</v>
      </c>
      <c r="C90" s="382"/>
      <c r="D90" s="383"/>
      <c r="E90" s="384"/>
      <c r="F90" s="384"/>
    </row>
    <row r="91" spans="2:10">
      <c r="B91" s="137">
        <v>61</v>
      </c>
      <c r="C91" s="127" t="s">
        <v>841</v>
      </c>
      <c r="D91" s="149">
        <v>0.16621892301743937</v>
      </c>
      <c r="E91" s="149"/>
      <c r="F91" s="54" t="s">
        <v>295</v>
      </c>
    </row>
    <row r="92" spans="2:10">
      <c r="B92" s="137">
        <v>62</v>
      </c>
      <c r="C92" s="127" t="s">
        <v>316</v>
      </c>
      <c r="D92" s="149">
        <v>0.17847078470500644</v>
      </c>
      <c r="E92" s="149"/>
      <c r="F92" s="54" t="s">
        <v>296</v>
      </c>
    </row>
    <row r="93" spans="2:10">
      <c r="B93" s="137">
        <v>63</v>
      </c>
      <c r="C93" s="127" t="s">
        <v>842</v>
      </c>
      <c r="D93" s="149">
        <v>0.19132076775506343</v>
      </c>
      <c r="E93" s="149"/>
      <c r="F93" s="54" t="s">
        <v>297</v>
      </c>
    </row>
    <row r="94" spans="2:10">
      <c r="B94" s="137">
        <v>64</v>
      </c>
      <c r="C94" s="127" t="s">
        <v>843</v>
      </c>
      <c r="D94" s="149">
        <v>9.5826457687368638E-2</v>
      </c>
      <c r="E94" s="149"/>
      <c r="F94" s="54" t="s">
        <v>298</v>
      </c>
    </row>
    <row r="95" spans="2:10">
      <c r="B95" s="137">
        <v>65</v>
      </c>
      <c r="C95" s="127" t="s">
        <v>844</v>
      </c>
      <c r="D95" s="149">
        <v>2.5000000000000001E-2</v>
      </c>
      <c r="E95" s="149"/>
      <c r="F95" s="54"/>
    </row>
    <row r="96" spans="2:10">
      <c r="B96" s="137">
        <v>66</v>
      </c>
      <c r="C96" s="127" t="s">
        <v>845</v>
      </c>
      <c r="D96" s="149">
        <v>2.5308480566097217E-5</v>
      </c>
      <c r="E96" s="149"/>
      <c r="F96" s="54"/>
    </row>
    <row r="97" spans="2:7">
      <c r="B97" s="137">
        <v>67</v>
      </c>
      <c r="C97" s="127" t="s">
        <v>846</v>
      </c>
      <c r="D97" s="149">
        <v>0.01</v>
      </c>
      <c r="E97" s="149"/>
      <c r="F97" s="54"/>
    </row>
    <row r="98" spans="2:7" ht="24">
      <c r="B98" s="137" t="s">
        <v>839</v>
      </c>
      <c r="C98" s="127" t="s">
        <v>847</v>
      </c>
      <c r="D98" s="149"/>
      <c r="E98" s="149"/>
      <c r="F98" s="54"/>
      <c r="G98" s="140"/>
    </row>
    <row r="99" spans="2:7" ht="24">
      <c r="B99" s="137" t="s">
        <v>840</v>
      </c>
      <c r="C99" s="127" t="s">
        <v>801</v>
      </c>
      <c r="D99" s="149"/>
      <c r="E99" s="149"/>
      <c r="F99" s="365"/>
      <c r="G99" s="140"/>
    </row>
    <row r="100" spans="2:7" ht="24">
      <c r="B100" s="59">
        <v>68</v>
      </c>
      <c r="C100" s="143" t="s">
        <v>848</v>
      </c>
      <c r="D100" s="263">
        <v>0.12121892301743938</v>
      </c>
      <c r="E100" s="144"/>
      <c r="F100" s="154" t="s">
        <v>299</v>
      </c>
    </row>
    <row r="101" spans="2:7">
      <c r="B101" s="137"/>
      <c r="C101" s="127"/>
      <c r="D101" s="149"/>
      <c r="E101" s="149"/>
      <c r="F101" s="365"/>
    </row>
    <row r="102" spans="2:7">
      <c r="B102" s="137">
        <v>69</v>
      </c>
      <c r="C102" s="127" t="s">
        <v>300</v>
      </c>
      <c r="D102" s="150"/>
      <c r="E102" s="150"/>
      <c r="F102" s="54"/>
    </row>
    <row r="103" spans="2:7">
      <c r="B103" s="137">
        <v>70</v>
      </c>
      <c r="C103" s="127" t="s">
        <v>300</v>
      </c>
      <c r="D103" s="150"/>
      <c r="E103" s="150"/>
      <c r="F103" s="54"/>
    </row>
    <row r="104" spans="2:7" ht="12.75" customHeight="1">
      <c r="B104" s="381">
        <v>71</v>
      </c>
      <c r="C104" s="390" t="s">
        <v>300</v>
      </c>
      <c r="D104" s="391"/>
      <c r="E104" s="391"/>
      <c r="F104" s="392"/>
    </row>
    <row r="105" spans="2:7" ht="12.75">
      <c r="B105" s="385" t="s">
        <v>849</v>
      </c>
      <c r="C105" s="382"/>
      <c r="D105" s="383"/>
      <c r="E105" s="384"/>
      <c r="F105" s="384"/>
    </row>
    <row r="106" spans="2:7" ht="36">
      <c r="B106" s="137">
        <v>72</v>
      </c>
      <c r="C106" s="54" t="s">
        <v>850</v>
      </c>
      <c r="D106" s="142">
        <v>132.69653790999993</v>
      </c>
      <c r="E106" s="142"/>
      <c r="F106" s="54" t="s">
        <v>301</v>
      </c>
    </row>
    <row r="107" spans="2:7" ht="36">
      <c r="B107" s="137">
        <v>73</v>
      </c>
      <c r="C107" s="54" t="s">
        <v>851</v>
      </c>
      <c r="D107" s="142">
        <v>1122.6369803834998</v>
      </c>
      <c r="E107" s="142"/>
      <c r="F107" s="54" t="s">
        <v>302</v>
      </c>
    </row>
    <row r="108" spans="2:7">
      <c r="B108" s="137">
        <v>74</v>
      </c>
      <c r="C108" s="54" t="s">
        <v>215</v>
      </c>
      <c r="D108" s="150"/>
      <c r="E108" s="150"/>
      <c r="F108" s="54"/>
    </row>
    <row r="109" spans="2:7" ht="24">
      <c r="B109" s="381">
        <v>75</v>
      </c>
      <c r="C109" s="392" t="s">
        <v>852</v>
      </c>
      <c r="D109" s="393">
        <v>11.4075054</v>
      </c>
      <c r="E109" s="393"/>
      <c r="F109" s="392" t="s">
        <v>303</v>
      </c>
    </row>
    <row r="110" spans="2:7" ht="12.75">
      <c r="B110" s="385" t="s">
        <v>853</v>
      </c>
      <c r="C110" s="382"/>
      <c r="D110" s="383"/>
      <c r="E110" s="384"/>
      <c r="F110" s="384"/>
    </row>
    <row r="111" spans="2:7" ht="24">
      <c r="B111" s="137">
        <v>76</v>
      </c>
      <c r="C111" s="394" t="s">
        <v>304</v>
      </c>
      <c r="D111" s="203"/>
      <c r="E111" s="54"/>
      <c r="F111" s="146">
        <v>62</v>
      </c>
    </row>
    <row r="112" spans="2:7">
      <c r="B112" s="137">
        <v>77</v>
      </c>
      <c r="C112" s="54" t="s">
        <v>305</v>
      </c>
      <c r="D112" s="203"/>
      <c r="E112" s="54"/>
      <c r="F112" s="146">
        <v>62</v>
      </c>
    </row>
    <row r="113" spans="2:6" ht="24">
      <c r="B113" s="137">
        <v>78</v>
      </c>
      <c r="C113" s="54" t="s">
        <v>854</v>
      </c>
      <c r="D113" s="142"/>
      <c r="E113" s="142"/>
      <c r="F113" s="146">
        <v>62</v>
      </c>
    </row>
    <row r="114" spans="2:6">
      <c r="B114" s="381">
        <v>79</v>
      </c>
      <c r="C114" s="392" t="s">
        <v>306</v>
      </c>
      <c r="D114" s="393"/>
      <c r="E114" s="393"/>
      <c r="F114" s="395">
        <v>62</v>
      </c>
    </row>
    <row r="115" spans="2:6" ht="12.75">
      <c r="B115" s="385" t="s">
        <v>855</v>
      </c>
      <c r="C115" s="382"/>
      <c r="D115" s="383"/>
      <c r="E115" s="384"/>
      <c r="F115" s="384"/>
    </row>
    <row r="116" spans="2:6">
      <c r="B116" s="137">
        <v>80</v>
      </c>
      <c r="C116" s="54" t="s">
        <v>307</v>
      </c>
      <c r="D116" s="203"/>
      <c r="E116" s="54"/>
      <c r="F116" s="54" t="s">
        <v>308</v>
      </c>
    </row>
    <row r="117" spans="2:6">
      <c r="B117" s="137">
        <v>81</v>
      </c>
      <c r="C117" s="127" t="s">
        <v>309</v>
      </c>
      <c r="D117" s="203"/>
      <c r="E117" s="54"/>
      <c r="F117" s="54" t="s">
        <v>308</v>
      </c>
    </row>
    <row r="118" spans="2:6">
      <c r="B118" s="137">
        <v>82</v>
      </c>
      <c r="C118" s="54" t="s">
        <v>310</v>
      </c>
      <c r="D118" s="142"/>
      <c r="E118" s="142"/>
      <c r="F118" s="54" t="s">
        <v>311</v>
      </c>
    </row>
    <row r="119" spans="2:6">
      <c r="B119" s="137">
        <v>83</v>
      </c>
      <c r="C119" s="54" t="s">
        <v>312</v>
      </c>
      <c r="D119" s="203"/>
      <c r="E119" s="54"/>
      <c r="F119" s="54" t="s">
        <v>311</v>
      </c>
    </row>
    <row r="120" spans="2:6">
      <c r="B120" s="137">
        <v>84</v>
      </c>
      <c r="C120" s="54" t="s">
        <v>313</v>
      </c>
      <c r="D120" s="142"/>
      <c r="E120" s="142"/>
      <c r="F120" s="54" t="s">
        <v>314</v>
      </c>
    </row>
    <row r="121" spans="2:6" ht="12.75" customHeight="1" thickBot="1">
      <c r="B121" s="138">
        <v>85</v>
      </c>
      <c r="C121" s="151" t="s">
        <v>315</v>
      </c>
      <c r="D121" s="152"/>
      <c r="E121" s="152"/>
      <c r="F121" s="151" t="s">
        <v>314</v>
      </c>
    </row>
    <row r="122" spans="2:6">
      <c r="B122" s="455"/>
      <c r="C122" s="455"/>
      <c r="D122" s="455"/>
      <c r="E122" s="455"/>
      <c r="F122" s="455"/>
    </row>
  </sheetData>
  <mergeCells count="1">
    <mergeCell ref="B122:F12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9E2F6-A0BE-4557-A867-BBF6C64630A9}">
  <sheetPr codeName="Ark5"/>
  <dimension ref="A1:R16"/>
  <sheetViews>
    <sheetView workbookViewId="0"/>
  </sheetViews>
  <sheetFormatPr defaultColWidth="9.140625" defaultRowHeight="12.75"/>
  <cols>
    <col min="1" max="1" width="3.7109375" style="1" customWidth="1"/>
    <col min="2" max="2" width="37.7109375" style="1" customWidth="1"/>
    <col min="3" max="4" width="14.7109375" style="1" customWidth="1"/>
    <col min="5" max="5" width="1.7109375" style="1" customWidth="1"/>
    <col min="6" max="7" width="15.7109375" style="1" customWidth="1"/>
    <col min="8" max="8" width="1.7109375" style="1" customWidth="1"/>
    <col min="9" max="9" width="12.7109375" style="1" customWidth="1"/>
    <col min="10" max="10" width="9.140625" style="1"/>
    <col min="11" max="11" width="1.7109375" style="1" customWidth="1"/>
    <col min="12" max="15" width="12.7109375" style="1" customWidth="1"/>
    <col min="16" max="18" width="13.42578125" style="1" customWidth="1"/>
    <col min="19" max="16384" width="9.140625" style="1"/>
  </cols>
  <sheetData>
    <row r="1" spans="1:18" ht="21" customHeight="1"/>
    <row r="2" spans="1:18" s="235" customFormat="1" ht="48" customHeight="1">
      <c r="B2" s="234" t="s">
        <v>551</v>
      </c>
      <c r="C2" s="234"/>
      <c r="D2" s="234"/>
      <c r="E2" s="234"/>
      <c r="F2" s="234"/>
      <c r="G2" s="234"/>
      <c r="H2" s="234"/>
      <c r="I2" s="234"/>
      <c r="J2" s="234"/>
      <c r="K2" s="234"/>
      <c r="L2" s="234"/>
      <c r="M2" s="234"/>
      <c r="N2" s="234"/>
      <c r="O2" s="234"/>
      <c r="P2" s="234"/>
      <c r="Q2" s="234"/>
      <c r="R2" s="234"/>
    </row>
    <row r="3" spans="1:18" ht="30" customHeight="1">
      <c r="B3" s="460" t="s">
        <v>888</v>
      </c>
      <c r="C3" s="459" t="s">
        <v>383</v>
      </c>
      <c r="D3" s="459"/>
      <c r="E3" s="286"/>
      <c r="F3" s="454" t="s">
        <v>560</v>
      </c>
      <c r="G3" s="459"/>
      <c r="H3" s="286"/>
      <c r="I3" s="454" t="s">
        <v>562</v>
      </c>
      <c r="J3" s="454" t="s">
        <v>514</v>
      </c>
      <c r="K3" s="286"/>
      <c r="L3" s="459" t="s">
        <v>384</v>
      </c>
      <c r="M3" s="459"/>
      <c r="N3" s="459"/>
      <c r="O3" s="459"/>
      <c r="P3" s="456" t="s">
        <v>565</v>
      </c>
      <c r="Q3" s="456" t="s">
        <v>566</v>
      </c>
      <c r="R3" s="456" t="s">
        <v>567</v>
      </c>
    </row>
    <row r="4" spans="1:18" ht="89.25">
      <c r="B4" s="460"/>
      <c r="C4" s="284" t="s">
        <v>556</v>
      </c>
      <c r="D4" s="284" t="s">
        <v>557</v>
      </c>
      <c r="E4" s="286"/>
      <c r="F4" s="284" t="s">
        <v>559</v>
      </c>
      <c r="G4" s="284" t="s">
        <v>561</v>
      </c>
      <c r="H4" s="286"/>
      <c r="I4" s="459"/>
      <c r="J4" s="459"/>
      <c r="K4" s="286"/>
      <c r="L4" s="284" t="s">
        <v>563</v>
      </c>
      <c r="M4" s="284" t="s">
        <v>558</v>
      </c>
      <c r="N4" s="284" t="s">
        <v>564</v>
      </c>
      <c r="O4" s="286" t="s">
        <v>6</v>
      </c>
      <c r="P4" s="457"/>
      <c r="Q4" s="456"/>
      <c r="R4" s="457"/>
    </row>
    <row r="5" spans="1:18" ht="12.75" customHeight="1">
      <c r="B5" s="256" t="s">
        <v>30</v>
      </c>
      <c r="C5" s="257">
        <v>9110</v>
      </c>
      <c r="D5" s="257">
        <v>100046</v>
      </c>
      <c r="E5" s="257"/>
      <c r="F5" s="257">
        <v>42234</v>
      </c>
      <c r="G5" s="257"/>
      <c r="H5" s="257"/>
      <c r="I5" s="257"/>
      <c r="J5" s="257">
        <v>151389</v>
      </c>
      <c r="K5" s="257"/>
      <c r="L5" s="257">
        <v>2872</v>
      </c>
      <c r="M5" s="257">
        <v>253</v>
      </c>
      <c r="N5" s="257"/>
      <c r="O5" s="257">
        <v>3125</v>
      </c>
      <c r="P5" s="366">
        <v>36272</v>
      </c>
      <c r="Q5" s="258">
        <v>0.9254</v>
      </c>
      <c r="R5" s="258">
        <v>0</v>
      </c>
    </row>
    <row r="6" spans="1:18" ht="12.75" customHeight="1">
      <c r="B6" s="256" t="s">
        <v>31</v>
      </c>
      <c r="C6" s="257">
        <v>209</v>
      </c>
      <c r="D6" s="257">
        <v>6340</v>
      </c>
      <c r="E6" s="257"/>
      <c r="F6" s="257">
        <v>0</v>
      </c>
      <c r="G6" s="257"/>
      <c r="H6" s="257"/>
      <c r="I6" s="257"/>
      <c r="J6" s="257">
        <v>6549</v>
      </c>
      <c r="K6" s="257"/>
      <c r="L6" s="257">
        <v>172</v>
      </c>
      <c r="M6" s="257">
        <v>0</v>
      </c>
      <c r="N6" s="257"/>
      <c r="O6" s="257">
        <v>172</v>
      </c>
      <c r="P6" s="366">
        <v>2234</v>
      </c>
      <c r="Q6" s="258">
        <v>5.0900000000000001E-2</v>
      </c>
      <c r="R6" s="258">
        <v>0</v>
      </c>
    </row>
    <row r="7" spans="1:18" ht="12.75" customHeight="1">
      <c r="B7" s="256" t="s">
        <v>385</v>
      </c>
      <c r="C7" s="257">
        <v>1</v>
      </c>
      <c r="D7" s="257">
        <v>8</v>
      </c>
      <c r="E7" s="257"/>
      <c r="F7" s="257">
        <v>79</v>
      </c>
      <c r="G7" s="257"/>
      <c r="H7" s="257"/>
      <c r="I7" s="257"/>
      <c r="J7" s="257">
        <v>88</v>
      </c>
      <c r="K7" s="257"/>
      <c r="L7" s="257">
        <v>2</v>
      </c>
      <c r="M7" s="257">
        <v>6</v>
      </c>
      <c r="N7" s="257"/>
      <c r="O7" s="257">
        <f t="shared" ref="O7:O13" si="0">SUM(L7:N7)</f>
        <v>8</v>
      </c>
      <c r="P7" s="366">
        <v>29</v>
      </c>
      <c r="Q7" s="258">
        <v>2.2000000000000001E-3</v>
      </c>
      <c r="R7" s="258">
        <v>0.01</v>
      </c>
    </row>
    <row r="8" spans="1:18" ht="12.75" customHeight="1">
      <c r="B8" s="256" t="s">
        <v>393</v>
      </c>
      <c r="C8" s="257">
        <v>6</v>
      </c>
      <c r="D8" s="257">
        <v>272</v>
      </c>
      <c r="E8" s="257"/>
      <c r="F8" s="257">
        <v>0</v>
      </c>
      <c r="G8" s="257"/>
      <c r="H8" s="257"/>
      <c r="I8" s="257"/>
      <c r="J8" s="257">
        <v>278</v>
      </c>
      <c r="K8" s="257"/>
      <c r="L8" s="257">
        <v>1</v>
      </c>
      <c r="M8" s="257">
        <v>0</v>
      </c>
      <c r="N8" s="257"/>
      <c r="O8" s="257">
        <f t="shared" si="0"/>
        <v>1</v>
      </c>
      <c r="P8" s="366">
        <v>15</v>
      </c>
      <c r="Q8" s="258">
        <v>2.0000000000000001E-4</v>
      </c>
      <c r="R8" s="258">
        <v>5.0000000000000001E-3</v>
      </c>
    </row>
    <row r="9" spans="1:18" ht="12.75" customHeight="1">
      <c r="B9" s="256" t="s">
        <v>386</v>
      </c>
      <c r="C9" s="257">
        <v>0</v>
      </c>
      <c r="D9" s="257">
        <v>43</v>
      </c>
      <c r="E9" s="257"/>
      <c r="F9" s="257">
        <v>0</v>
      </c>
      <c r="G9" s="257"/>
      <c r="H9" s="257"/>
      <c r="I9" s="257"/>
      <c r="J9" s="257">
        <v>43</v>
      </c>
      <c r="K9" s="257"/>
      <c r="L9" s="257">
        <v>1</v>
      </c>
      <c r="M9" s="257">
        <v>0</v>
      </c>
      <c r="N9" s="257"/>
      <c r="O9" s="257">
        <f t="shared" si="0"/>
        <v>1</v>
      </c>
      <c r="P9" s="366">
        <v>7</v>
      </c>
      <c r="Q9" s="258">
        <v>2.0000000000000001E-4</v>
      </c>
      <c r="R9" s="258">
        <v>0.01</v>
      </c>
    </row>
    <row r="10" spans="1:18" ht="12.75" customHeight="1">
      <c r="B10" s="256" t="s">
        <v>389</v>
      </c>
      <c r="C10" s="257">
        <v>0</v>
      </c>
      <c r="D10" s="257">
        <v>15</v>
      </c>
      <c r="E10" s="257"/>
      <c r="F10" s="257">
        <v>0</v>
      </c>
      <c r="G10" s="257"/>
      <c r="H10" s="257"/>
      <c r="I10" s="257"/>
      <c r="J10" s="257">
        <v>15</v>
      </c>
      <c r="K10" s="257"/>
      <c r="L10" s="257">
        <v>0</v>
      </c>
      <c r="M10" s="257">
        <v>0</v>
      </c>
      <c r="N10" s="257"/>
      <c r="O10" s="257">
        <f t="shared" si="0"/>
        <v>0</v>
      </c>
      <c r="P10" s="366">
        <v>3</v>
      </c>
      <c r="Q10" s="258">
        <v>1E-4</v>
      </c>
      <c r="R10" s="258">
        <v>5.0000000000000001E-3</v>
      </c>
    </row>
    <row r="11" spans="1:18" ht="12.75" customHeight="1">
      <c r="B11" s="256" t="s">
        <v>890</v>
      </c>
      <c r="C11" s="257">
        <v>3</v>
      </c>
      <c r="D11" s="257">
        <v>2</v>
      </c>
      <c r="E11" s="257"/>
      <c r="F11" s="257">
        <v>0</v>
      </c>
      <c r="G11" s="257"/>
      <c r="H11" s="257"/>
      <c r="I11" s="257"/>
      <c r="J11" s="257">
        <v>5</v>
      </c>
      <c r="K11" s="257"/>
      <c r="L11" s="257">
        <v>0</v>
      </c>
      <c r="M11" s="257">
        <v>0</v>
      </c>
      <c r="N11" s="257"/>
      <c r="O11" s="257">
        <f t="shared" si="0"/>
        <v>0</v>
      </c>
      <c r="P11" s="366">
        <v>2</v>
      </c>
      <c r="Q11" s="258">
        <v>0</v>
      </c>
      <c r="R11" s="258">
        <v>5.0000000000000001E-3</v>
      </c>
    </row>
    <row r="12" spans="1:18" ht="12.75" customHeight="1">
      <c r="B12" s="256" t="s">
        <v>889</v>
      </c>
      <c r="C12" s="257">
        <v>0</v>
      </c>
      <c r="D12" s="257">
        <v>0</v>
      </c>
      <c r="E12" s="257"/>
      <c r="F12" s="257">
        <v>0</v>
      </c>
      <c r="G12" s="257"/>
      <c r="H12" s="257"/>
      <c r="I12" s="257"/>
      <c r="J12" s="257">
        <v>0</v>
      </c>
      <c r="K12" s="257"/>
      <c r="L12" s="257">
        <v>0</v>
      </c>
      <c r="M12" s="257">
        <v>0</v>
      </c>
      <c r="N12" s="257"/>
      <c r="O12" s="257">
        <f t="shared" ref="O12" si="1">SUM(L12:N12)</f>
        <v>0</v>
      </c>
      <c r="P12" s="366">
        <v>1</v>
      </c>
      <c r="Q12" s="258">
        <v>0</v>
      </c>
      <c r="R12" s="258">
        <v>5.0000000000000001E-3</v>
      </c>
    </row>
    <row r="13" spans="1:18" ht="12.75" customHeight="1">
      <c r="B13" s="256" t="s">
        <v>387</v>
      </c>
      <c r="C13" s="257">
        <v>196</v>
      </c>
      <c r="D13" s="257">
        <v>3867</v>
      </c>
      <c r="E13" s="257"/>
      <c r="F13" s="257">
        <v>2161</v>
      </c>
      <c r="G13" s="257"/>
      <c r="H13" s="257"/>
      <c r="I13" s="257"/>
      <c r="J13" s="257">
        <v>6224</v>
      </c>
      <c r="K13" s="257"/>
      <c r="L13" s="257">
        <v>59</v>
      </c>
      <c r="M13" s="257">
        <v>11</v>
      </c>
      <c r="N13" s="257"/>
      <c r="O13" s="257">
        <f t="shared" si="0"/>
        <v>70</v>
      </c>
      <c r="P13" s="366">
        <v>1026</v>
      </c>
      <c r="Q13" s="258">
        <v>2.1000000000000001E-2</v>
      </c>
      <c r="R13" s="258">
        <v>0</v>
      </c>
    </row>
    <row r="14" spans="1:18">
      <c r="A14" s="1" t="s">
        <v>4</v>
      </c>
      <c r="B14" s="143" t="s">
        <v>6</v>
      </c>
      <c r="C14" s="259">
        <f>SUM(C5:C13)</f>
        <v>9525</v>
      </c>
      <c r="D14" s="259">
        <f>SUM(D5:D13)</f>
        <v>110593</v>
      </c>
      <c r="E14" s="259"/>
      <c r="F14" s="259">
        <f>SUM(F5:F13)</f>
        <v>44474</v>
      </c>
      <c r="G14" s="259"/>
      <c r="H14" s="259"/>
      <c r="I14" s="259"/>
      <c r="J14" s="259">
        <f>SUM(J5:J13)</f>
        <v>164591</v>
      </c>
      <c r="K14" s="259"/>
      <c r="L14" s="259">
        <f>SUM(L5:L13)</f>
        <v>3107</v>
      </c>
      <c r="M14" s="259">
        <f>SUM(M5:M13)</f>
        <v>270</v>
      </c>
      <c r="N14" s="259"/>
      <c r="O14" s="259">
        <f>SUM(O5:O13)</f>
        <v>3377</v>
      </c>
      <c r="P14" s="433">
        <f>SUM(P5:P13)</f>
        <v>39589</v>
      </c>
      <c r="Q14" s="435">
        <f>SUM(Q5:Q13)</f>
        <v>0.99999999999999989</v>
      </c>
      <c r="R14" s="434">
        <v>2.5299999999999998E-5</v>
      </c>
    </row>
    <row r="15" spans="1:18">
      <c r="B15" s="233"/>
      <c r="C15" s="233"/>
      <c r="D15" s="233"/>
      <c r="E15" s="233"/>
      <c r="F15" s="233"/>
      <c r="G15" s="233"/>
      <c r="H15" s="233"/>
      <c r="I15" s="233"/>
      <c r="J15" s="233"/>
      <c r="K15" s="233"/>
      <c r="L15" s="233"/>
      <c r="M15" s="233"/>
      <c r="N15" s="233"/>
      <c r="O15" s="233"/>
      <c r="P15" s="233"/>
      <c r="Q15" s="233"/>
      <c r="R15" s="233"/>
    </row>
    <row r="16" spans="1:18" ht="28.5" customHeight="1">
      <c r="B16" s="458" t="s">
        <v>388</v>
      </c>
      <c r="C16" s="458"/>
      <c r="D16" s="458"/>
      <c r="E16" s="458"/>
      <c r="F16" s="458"/>
      <c r="G16" s="458"/>
      <c r="H16" s="458"/>
      <c r="I16" s="458"/>
      <c r="J16" s="458"/>
      <c r="K16" s="458"/>
      <c r="L16" s="458"/>
      <c r="M16" s="458"/>
      <c r="N16" s="458"/>
      <c r="O16" s="458"/>
      <c r="P16" s="458"/>
      <c r="Q16" s="458"/>
      <c r="R16" s="458"/>
    </row>
  </sheetData>
  <mergeCells count="10">
    <mergeCell ref="R3:R4"/>
    <mergeCell ref="B16:R16"/>
    <mergeCell ref="I3:I4"/>
    <mergeCell ref="J3:J4"/>
    <mergeCell ref="Q3:Q4"/>
    <mergeCell ref="B3:B4"/>
    <mergeCell ref="C3:D3"/>
    <mergeCell ref="F3:G3"/>
    <mergeCell ref="L3:O3"/>
    <mergeCell ref="P3:P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17301-20B4-4B89-9F15-7B0AC0000720}">
  <sheetPr codeName="Ark6"/>
  <dimension ref="A1:J23"/>
  <sheetViews>
    <sheetView workbookViewId="0">
      <selection activeCell="G26" sqref="G26"/>
    </sheetView>
  </sheetViews>
  <sheetFormatPr defaultColWidth="9.140625" defaultRowHeight="12.75"/>
  <cols>
    <col min="1" max="1" width="3.7109375" style="1" customWidth="1"/>
    <col min="2" max="2" width="37.7109375" style="1" customWidth="1"/>
    <col min="3" max="3" width="9.140625" style="1"/>
    <col min="4" max="4" width="11.42578125" style="1" customWidth="1"/>
    <col min="5" max="5" width="1.7109375" style="1" customWidth="1"/>
    <col min="6" max="7" width="15.5703125" style="1" customWidth="1"/>
    <col min="8" max="16384" width="9.140625" style="1"/>
  </cols>
  <sheetData>
    <row r="1" spans="2:10" ht="21" customHeight="1"/>
    <row r="2" spans="2:10" s="235" customFormat="1" ht="48" customHeight="1">
      <c r="B2" s="452" t="s">
        <v>555</v>
      </c>
      <c r="C2" s="452"/>
      <c r="D2" s="452"/>
      <c r="E2" s="452"/>
      <c r="F2" s="452"/>
      <c r="G2" s="452"/>
      <c r="H2" s="452"/>
      <c r="I2" s="452"/>
      <c r="J2" s="452"/>
    </row>
    <row r="3" spans="2:10" ht="30" customHeight="1">
      <c r="B3" s="453" t="s">
        <v>888</v>
      </c>
      <c r="C3" s="461"/>
      <c r="D3" s="237"/>
      <c r="E3" s="237"/>
      <c r="F3" s="237"/>
      <c r="G3" s="237"/>
    </row>
    <row r="4" spans="2:10" ht="14.25">
      <c r="B4" s="462"/>
      <c r="C4" s="462"/>
      <c r="D4" s="238"/>
      <c r="E4" s="238"/>
      <c r="F4" s="238"/>
      <c r="G4" s="238"/>
    </row>
    <row r="5" spans="2:10" ht="12.75" customHeight="1">
      <c r="B5" s="253" t="s">
        <v>390</v>
      </c>
      <c r="C5" s="43"/>
      <c r="D5" s="43"/>
      <c r="E5" s="43"/>
      <c r="F5" s="43"/>
      <c r="G5" s="254">
        <v>60719</v>
      </c>
    </row>
    <row r="6" spans="2:10" ht="12.75" customHeight="1">
      <c r="B6" s="253" t="s">
        <v>391</v>
      </c>
      <c r="C6" s="43"/>
      <c r="D6" s="43"/>
      <c r="E6" s="43"/>
      <c r="F6" s="43"/>
      <c r="G6" s="436">
        <v>2.5000000000000001E-5</v>
      </c>
    </row>
    <row r="7" spans="2:10" ht="12.75" customHeight="1">
      <c r="B7" s="255" t="s">
        <v>392</v>
      </c>
      <c r="C7" s="255"/>
      <c r="D7" s="255"/>
      <c r="E7" s="255"/>
      <c r="F7" s="255"/>
      <c r="G7" s="437">
        <v>1.5369999999999999</v>
      </c>
    </row>
    <row r="8" spans="2:10" ht="12.75" customHeight="1">
      <c r="B8" s="236"/>
      <c r="C8" s="236"/>
      <c r="D8" s="236"/>
      <c r="E8" s="236"/>
      <c r="F8" s="236"/>
      <c r="G8" s="236"/>
    </row>
    <row r="9" spans="2:10" ht="12.75" customHeight="1">
      <c r="B9" s="236"/>
      <c r="C9" s="236"/>
      <c r="D9" s="236"/>
      <c r="E9" s="236"/>
      <c r="F9" s="236"/>
      <c r="G9" s="236"/>
    </row>
    <row r="10" spans="2:10" ht="12.75" customHeight="1">
      <c r="B10" s="236"/>
      <c r="C10" s="236"/>
      <c r="D10" s="236"/>
      <c r="E10" s="236"/>
      <c r="F10" s="236"/>
      <c r="G10" s="236"/>
    </row>
    <row r="11" spans="2:10" ht="12.75" customHeight="1"/>
    <row r="12" spans="2:10" ht="12.75" customHeight="1"/>
    <row r="13" spans="2:10" ht="12.75" customHeight="1"/>
    <row r="14" spans="2:10" ht="12.75" customHeight="1"/>
    <row r="15" spans="2:10" ht="12.75" customHeight="1"/>
    <row r="16" spans="2:10" ht="12.75" customHeight="1"/>
    <row r="17" spans="1:1" ht="12.75" customHeight="1"/>
    <row r="18" spans="1:1" ht="12.75" customHeight="1"/>
    <row r="19" spans="1:1">
      <c r="A19" s="1" t="s">
        <v>4</v>
      </c>
    </row>
    <row r="21" spans="1:1" ht="28.5" customHeight="1"/>
    <row r="22" spans="1:1" ht="28.5" customHeight="1"/>
    <row r="23" spans="1:1" ht="28.5" customHeight="1"/>
  </sheetData>
  <mergeCells count="2">
    <mergeCell ref="B3:C4"/>
    <mergeCell ref="B2:J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C4AD3-3BF2-48E5-8F46-1DB3C139157B}">
  <sheetPr codeName="Ark7"/>
  <dimension ref="A1:D20"/>
  <sheetViews>
    <sheetView workbookViewId="0">
      <selection activeCell="B4" sqref="B4"/>
    </sheetView>
  </sheetViews>
  <sheetFormatPr defaultColWidth="9.140625" defaultRowHeight="12.75"/>
  <cols>
    <col min="1" max="1" width="3.7109375" style="20" customWidth="1"/>
    <col min="2" max="2" width="16.5703125" style="20" customWidth="1"/>
    <col min="3" max="3" width="87.5703125" style="20" customWidth="1"/>
    <col min="4" max="4" width="21.5703125" style="20" customWidth="1"/>
    <col min="5" max="16384" width="9.140625" style="1"/>
  </cols>
  <sheetData>
    <row r="1" spans="1:4" ht="21" customHeight="1">
      <c r="A1" s="174"/>
      <c r="B1" s="51"/>
      <c r="C1" s="174" t="s">
        <v>4</v>
      </c>
      <c r="D1" s="175"/>
    </row>
    <row r="2" spans="1:4" ht="48" customHeight="1">
      <c r="A2" s="174"/>
      <c r="B2" s="153" t="s">
        <v>575</v>
      </c>
      <c r="C2" s="174"/>
      <c r="D2" s="175"/>
    </row>
    <row r="3" spans="1:4" ht="26.25" customHeight="1">
      <c r="A3" s="176"/>
      <c r="B3" s="414" t="s">
        <v>888</v>
      </c>
      <c r="C3" s="288"/>
      <c r="D3" s="288"/>
    </row>
    <row r="4" spans="1:4">
      <c r="A4" s="177"/>
      <c r="B4" s="188"/>
      <c r="C4" s="188"/>
      <c r="D4" s="205" t="s">
        <v>318</v>
      </c>
    </row>
    <row r="5" spans="1:4">
      <c r="A5" s="177"/>
      <c r="B5" s="192">
        <v>1</v>
      </c>
      <c r="C5" s="193" t="s">
        <v>319</v>
      </c>
      <c r="D5" s="194">
        <v>169080.42163848001</v>
      </c>
    </row>
    <row r="6" spans="1:4" ht="24">
      <c r="A6" s="177"/>
      <c r="B6" s="179">
        <v>2</v>
      </c>
      <c r="C6" s="180" t="s">
        <v>578</v>
      </c>
      <c r="D6" s="446">
        <v>0</v>
      </c>
    </row>
    <row r="7" spans="1:4" ht="24">
      <c r="A7" s="177"/>
      <c r="B7" s="179">
        <v>3</v>
      </c>
      <c r="C7" s="180" t="s">
        <v>579</v>
      </c>
      <c r="D7" s="446">
        <v>0</v>
      </c>
    </row>
    <row r="8" spans="1:4">
      <c r="A8" s="177"/>
      <c r="B8" s="179">
        <v>4</v>
      </c>
      <c r="C8" s="180" t="s">
        <v>580</v>
      </c>
      <c r="D8" s="446">
        <v>0</v>
      </c>
    </row>
    <row r="9" spans="1:4" ht="24">
      <c r="A9" s="177"/>
      <c r="B9" s="179">
        <v>5</v>
      </c>
      <c r="C9" s="180" t="s">
        <v>581</v>
      </c>
      <c r="D9" s="446">
        <v>0</v>
      </c>
    </row>
    <row r="10" spans="1:4">
      <c r="A10" s="177"/>
      <c r="B10" s="179">
        <v>6</v>
      </c>
      <c r="C10" s="180" t="s">
        <v>582</v>
      </c>
      <c r="D10" s="446">
        <v>0</v>
      </c>
    </row>
    <row r="11" spans="1:4">
      <c r="A11" s="177"/>
      <c r="B11" s="179">
        <v>7</v>
      </c>
      <c r="C11" s="180" t="s">
        <v>583</v>
      </c>
      <c r="D11" s="446">
        <v>0</v>
      </c>
    </row>
    <row r="12" spans="1:4">
      <c r="A12" s="177"/>
      <c r="B12" s="179">
        <v>8</v>
      </c>
      <c r="C12" s="180" t="s">
        <v>584</v>
      </c>
      <c r="D12" s="142">
        <v>7365.9630106342775</v>
      </c>
    </row>
    <row r="13" spans="1:4">
      <c r="A13" s="177"/>
      <c r="B13" s="179">
        <v>9</v>
      </c>
      <c r="C13" s="180" t="s">
        <v>585</v>
      </c>
      <c r="D13" s="142">
        <v>240.85150972000005</v>
      </c>
    </row>
    <row r="14" spans="1:4" ht="24">
      <c r="A14" s="177"/>
      <c r="B14" s="179">
        <v>10</v>
      </c>
      <c r="C14" s="180" t="s">
        <v>320</v>
      </c>
      <c r="D14" s="142">
        <v>31130.794313627423</v>
      </c>
    </row>
    <row r="15" spans="1:4" ht="24">
      <c r="A15" s="177"/>
      <c r="B15" s="179">
        <v>11</v>
      </c>
      <c r="C15" s="180" t="s">
        <v>586</v>
      </c>
      <c r="D15" s="142">
        <v>0</v>
      </c>
    </row>
    <row r="16" spans="1:4" ht="24">
      <c r="A16" s="177"/>
      <c r="B16" s="179" t="s">
        <v>576</v>
      </c>
      <c r="C16" s="180" t="s">
        <v>587</v>
      </c>
      <c r="D16" s="446">
        <v>0</v>
      </c>
    </row>
    <row r="17" spans="1:4" ht="24">
      <c r="A17" s="177"/>
      <c r="B17" s="179" t="s">
        <v>577</v>
      </c>
      <c r="C17" s="180" t="s">
        <v>588</v>
      </c>
      <c r="D17" s="446">
        <v>0</v>
      </c>
    </row>
    <row r="18" spans="1:4">
      <c r="A18" s="177"/>
      <c r="B18" s="179">
        <v>12</v>
      </c>
      <c r="C18" s="177" t="s">
        <v>47</v>
      </c>
      <c r="D18" s="142">
        <v>-22171.801090994144</v>
      </c>
    </row>
    <row r="19" spans="1:4">
      <c r="A19" s="177"/>
      <c r="B19" s="190">
        <v>13</v>
      </c>
      <c r="C19" s="191" t="s">
        <v>449</v>
      </c>
      <c r="D19" s="207">
        <v>185646.22938146754</v>
      </c>
    </row>
    <row r="20" spans="1:4">
      <c r="A20" s="177"/>
      <c r="B20" s="178"/>
      <c r="C20" s="181"/>
      <c r="D20" s="142"/>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9D65F-1B80-4EFE-9D6E-5A7AF9644FA9}">
  <sheetPr codeName="Ark8"/>
  <dimension ref="A1:E70"/>
  <sheetViews>
    <sheetView zoomScaleNormal="100" workbookViewId="0">
      <selection activeCell="E60" sqref="E60"/>
    </sheetView>
  </sheetViews>
  <sheetFormatPr defaultColWidth="9.140625" defaultRowHeight="12.75"/>
  <cols>
    <col min="1" max="1" width="3.7109375" style="20" customWidth="1"/>
    <col min="2" max="2" width="16.5703125" style="20" customWidth="1"/>
    <col min="3" max="3" width="87.5703125" style="20" customWidth="1"/>
    <col min="4" max="4" width="19.7109375" style="20" customWidth="1"/>
    <col min="5" max="5" width="17.7109375" style="20" customWidth="1"/>
    <col min="6" max="16384" width="9.140625" style="1"/>
  </cols>
  <sheetData>
    <row r="1" spans="1:5" ht="21" customHeight="1">
      <c r="A1" s="174"/>
      <c r="B1" s="51"/>
      <c r="C1" s="174" t="s">
        <v>4</v>
      </c>
      <c r="D1" s="174"/>
      <c r="E1" s="175"/>
    </row>
    <row r="2" spans="1:5" ht="48" customHeight="1">
      <c r="A2" s="174"/>
      <c r="B2" s="153" t="s">
        <v>648</v>
      </c>
      <c r="C2" s="174"/>
      <c r="D2" s="174"/>
      <c r="E2" s="175"/>
    </row>
    <row r="3" spans="1:5" ht="26.25" customHeight="1">
      <c r="A3" s="177"/>
      <c r="B3" s="414" t="s">
        <v>888</v>
      </c>
      <c r="C3" s="288"/>
      <c r="D3" s="463" t="s">
        <v>321</v>
      </c>
      <c r="E3" s="463"/>
    </row>
    <row r="4" spans="1:5">
      <c r="A4" s="177"/>
      <c r="B4" s="288"/>
      <c r="C4" s="288"/>
      <c r="D4" s="414" t="s">
        <v>892</v>
      </c>
      <c r="E4" s="273" t="s">
        <v>882</v>
      </c>
    </row>
    <row r="5" spans="1:5">
      <c r="A5" s="177"/>
      <c r="B5" s="181" t="s">
        <v>322</v>
      </c>
      <c r="C5" s="181"/>
      <c r="D5" s="181"/>
      <c r="E5" s="181"/>
    </row>
    <row r="6" spans="1:5">
      <c r="A6" s="177"/>
      <c r="B6" s="179">
        <v>1</v>
      </c>
      <c r="C6" s="183" t="s">
        <v>589</v>
      </c>
      <c r="D6" s="439">
        <v>136330</v>
      </c>
      <c r="E6" s="439">
        <v>128932.04347608628</v>
      </c>
    </row>
    <row r="7" spans="1:5" ht="24">
      <c r="A7" s="177"/>
      <c r="B7" s="179">
        <v>2</v>
      </c>
      <c r="C7" s="183" t="s">
        <v>590</v>
      </c>
      <c r="D7" s="439">
        <v>484</v>
      </c>
      <c r="E7" s="439" t="s">
        <v>4</v>
      </c>
    </row>
    <row r="8" spans="1:5">
      <c r="A8" s="177"/>
      <c r="B8" s="179">
        <v>3</v>
      </c>
      <c r="C8" s="183" t="s">
        <v>326</v>
      </c>
      <c r="D8" s="439">
        <v>-586</v>
      </c>
      <c r="E8" s="439">
        <v>-784.15729799999997</v>
      </c>
    </row>
    <row r="9" spans="1:5">
      <c r="A9" s="177"/>
      <c r="B9" s="179">
        <v>4</v>
      </c>
      <c r="C9" s="183" t="s">
        <v>591</v>
      </c>
      <c r="D9" s="439"/>
      <c r="E9" s="439"/>
    </row>
    <row r="10" spans="1:5">
      <c r="A10" s="177"/>
      <c r="B10" s="179">
        <v>5</v>
      </c>
      <c r="C10" s="183" t="s">
        <v>592</v>
      </c>
      <c r="D10" s="439" t="s">
        <v>4</v>
      </c>
      <c r="E10" s="439" t="s">
        <v>4</v>
      </c>
    </row>
    <row r="11" spans="1:5">
      <c r="A11" s="177"/>
      <c r="B11" s="179">
        <v>6</v>
      </c>
      <c r="C11" s="183" t="s">
        <v>323</v>
      </c>
      <c r="D11" s="439">
        <v>-1928</v>
      </c>
      <c r="E11" s="439">
        <v>-1673.3693470000001</v>
      </c>
    </row>
    <row r="12" spans="1:5">
      <c r="A12" s="177"/>
      <c r="B12" s="190">
        <v>7</v>
      </c>
      <c r="C12" s="321" t="s">
        <v>593</v>
      </c>
      <c r="D12" s="259">
        <f>SUM(D6:D11)</f>
        <v>134300</v>
      </c>
      <c r="E12" s="259">
        <v>126474.51683108628</v>
      </c>
    </row>
    <row r="13" spans="1:5">
      <c r="A13" s="177"/>
      <c r="B13" s="178"/>
      <c r="C13" s="320"/>
      <c r="D13" s="320"/>
      <c r="E13" s="320"/>
    </row>
    <row r="14" spans="1:5">
      <c r="A14" s="177"/>
      <c r="B14" s="181" t="s">
        <v>324</v>
      </c>
      <c r="C14" s="181"/>
      <c r="D14" s="181"/>
      <c r="E14" s="181"/>
    </row>
    <row r="15" spans="1:5">
      <c r="A15" s="177"/>
      <c r="B15" s="179">
        <v>8</v>
      </c>
      <c r="C15" s="180" t="s">
        <v>599</v>
      </c>
      <c r="D15" s="440">
        <v>1462.6581948017274</v>
      </c>
      <c r="E15" s="440">
        <v>1258.6479918177083</v>
      </c>
    </row>
    <row r="16" spans="1:5">
      <c r="A16" s="177"/>
      <c r="B16" s="179" t="s">
        <v>594</v>
      </c>
      <c r="C16" s="184" t="s">
        <v>600</v>
      </c>
      <c r="D16" s="439"/>
      <c r="E16" s="439" t="s">
        <v>4</v>
      </c>
    </row>
    <row r="17" spans="1:5">
      <c r="A17" s="177"/>
      <c r="B17" s="179">
        <v>9</v>
      </c>
      <c r="C17" s="184" t="s">
        <v>601</v>
      </c>
      <c r="D17" s="441">
        <v>1050.6363430533636</v>
      </c>
      <c r="E17" s="441">
        <v>978.13794078153796</v>
      </c>
    </row>
    <row r="18" spans="1:5">
      <c r="A18" s="177"/>
      <c r="B18" s="179" t="s">
        <v>595</v>
      </c>
      <c r="C18" s="180" t="s">
        <v>602</v>
      </c>
      <c r="D18" s="439" t="s">
        <v>4</v>
      </c>
      <c r="E18" s="439" t="s">
        <v>4</v>
      </c>
    </row>
    <row r="19" spans="1:5">
      <c r="A19" s="177"/>
      <c r="B19" s="179" t="s">
        <v>596</v>
      </c>
      <c r="C19" s="184" t="s">
        <v>325</v>
      </c>
      <c r="D19" s="439" t="s">
        <v>4</v>
      </c>
      <c r="E19" s="439" t="s">
        <v>4</v>
      </c>
    </row>
    <row r="20" spans="1:5" ht="26.25" customHeight="1">
      <c r="A20" s="177"/>
      <c r="B20" s="179">
        <v>10</v>
      </c>
      <c r="C20" s="184" t="s">
        <v>603</v>
      </c>
      <c r="D20" s="439" t="s">
        <v>4</v>
      </c>
      <c r="E20" s="439" t="s">
        <v>4</v>
      </c>
    </row>
    <row r="21" spans="1:5">
      <c r="A21" s="177"/>
      <c r="B21" s="179" t="s">
        <v>597</v>
      </c>
      <c r="C21" s="184" t="s">
        <v>604</v>
      </c>
      <c r="D21" s="439" t="s">
        <v>4</v>
      </c>
      <c r="E21" s="439" t="s">
        <v>4</v>
      </c>
    </row>
    <row r="22" spans="1:5">
      <c r="A22" s="177"/>
      <c r="B22" s="179" t="s">
        <v>598</v>
      </c>
      <c r="C22" s="184" t="s">
        <v>605</v>
      </c>
      <c r="D22" s="439" t="s">
        <v>4</v>
      </c>
      <c r="E22" s="439" t="s">
        <v>4</v>
      </c>
    </row>
    <row r="23" spans="1:5">
      <c r="A23" s="177"/>
      <c r="B23" s="179">
        <v>11</v>
      </c>
      <c r="C23" s="184" t="s">
        <v>327</v>
      </c>
      <c r="D23" s="439" t="s">
        <v>4</v>
      </c>
      <c r="E23" s="439" t="s">
        <v>4</v>
      </c>
    </row>
    <row r="24" spans="1:5">
      <c r="A24" s="177"/>
      <c r="B24" s="179">
        <v>12</v>
      </c>
      <c r="C24" s="184" t="s">
        <v>328</v>
      </c>
      <c r="D24" s="439" t="s">
        <v>4</v>
      </c>
      <c r="E24" s="439" t="s">
        <v>4</v>
      </c>
    </row>
    <row r="25" spans="1:5">
      <c r="A25" s="177"/>
      <c r="B25" s="190">
        <v>13</v>
      </c>
      <c r="C25" s="323" t="s">
        <v>606</v>
      </c>
      <c r="D25" s="259">
        <v>2513.2945378550912</v>
      </c>
      <c r="E25" s="259">
        <v>2236.7859325992463</v>
      </c>
    </row>
    <row r="26" spans="1:5">
      <c r="A26" s="177"/>
      <c r="B26" s="179"/>
      <c r="C26" s="184"/>
      <c r="D26" s="448"/>
      <c r="E26" s="448"/>
    </row>
    <row r="27" spans="1:5">
      <c r="A27" s="177"/>
      <c r="B27" s="181" t="s">
        <v>329</v>
      </c>
      <c r="C27" s="181"/>
      <c r="D27" s="181"/>
      <c r="E27" s="181"/>
    </row>
    <row r="28" spans="1:5">
      <c r="A28" s="177"/>
      <c r="B28" s="179">
        <v>14</v>
      </c>
      <c r="C28" s="180" t="s">
        <v>609</v>
      </c>
      <c r="D28" s="441">
        <v>17461.825232499999</v>
      </c>
      <c r="E28" s="441">
        <v>19846</v>
      </c>
    </row>
    <row r="29" spans="1:5">
      <c r="A29" s="177"/>
      <c r="B29" s="179">
        <v>15</v>
      </c>
      <c r="C29" s="180" t="s">
        <v>330</v>
      </c>
      <c r="D29" s="439"/>
      <c r="E29" s="439" t="s">
        <v>4</v>
      </c>
    </row>
    <row r="30" spans="1:5">
      <c r="A30" s="177"/>
      <c r="B30" s="179">
        <v>16</v>
      </c>
      <c r="C30" s="180" t="s">
        <v>331</v>
      </c>
      <c r="D30" s="441">
        <v>240.85150972000005</v>
      </c>
      <c r="E30" s="441">
        <v>164</v>
      </c>
    </row>
    <row r="31" spans="1:5">
      <c r="A31" s="177"/>
      <c r="B31" s="179" t="s">
        <v>607</v>
      </c>
      <c r="C31" s="180" t="s">
        <v>610</v>
      </c>
      <c r="D31" s="439"/>
      <c r="E31" s="439" t="s">
        <v>4</v>
      </c>
    </row>
    <row r="32" spans="1:5">
      <c r="A32" s="177"/>
      <c r="B32" s="179">
        <v>17</v>
      </c>
      <c r="C32" s="180" t="s">
        <v>332</v>
      </c>
      <c r="D32" s="439"/>
      <c r="E32" s="439" t="s">
        <v>4</v>
      </c>
    </row>
    <row r="33" spans="1:5">
      <c r="A33" s="177"/>
      <c r="B33" s="179" t="s">
        <v>608</v>
      </c>
      <c r="C33" s="180" t="s">
        <v>334</v>
      </c>
      <c r="D33" s="439"/>
      <c r="E33" s="439" t="s">
        <v>4</v>
      </c>
    </row>
    <row r="34" spans="1:5">
      <c r="A34" s="177"/>
      <c r="B34" s="190">
        <v>18</v>
      </c>
      <c r="C34" s="195" t="s">
        <v>611</v>
      </c>
      <c r="D34" s="259">
        <v>17702.676742219999</v>
      </c>
      <c r="E34" s="259">
        <v>20010</v>
      </c>
    </row>
    <row r="35" spans="1:5">
      <c r="A35" s="177"/>
      <c r="B35" s="287"/>
      <c r="C35" s="287"/>
      <c r="D35" s="287"/>
      <c r="E35" s="287"/>
    </row>
    <row r="36" spans="1:5" ht="12.75" customHeight="1">
      <c r="A36" s="177"/>
      <c r="B36" s="181" t="s">
        <v>335</v>
      </c>
      <c r="C36" s="181"/>
      <c r="D36" s="181"/>
      <c r="E36" s="181"/>
    </row>
    <row r="37" spans="1:5" ht="12.75" customHeight="1">
      <c r="A37" s="177"/>
      <c r="B37" s="179">
        <v>19</v>
      </c>
      <c r="C37" s="184" t="s">
        <v>336</v>
      </c>
      <c r="D37" s="441">
        <v>31131</v>
      </c>
      <c r="E37" s="441">
        <v>30071</v>
      </c>
    </row>
    <row r="38" spans="1:5" ht="12.75" customHeight="1">
      <c r="A38" s="177"/>
      <c r="B38" s="179">
        <v>20</v>
      </c>
      <c r="C38" s="184" t="s">
        <v>337</v>
      </c>
      <c r="D38" s="439" t="s">
        <v>4</v>
      </c>
      <c r="E38" s="439" t="s">
        <v>4</v>
      </c>
    </row>
    <row r="39" spans="1:5" ht="24">
      <c r="A39" s="177"/>
      <c r="B39" s="179">
        <v>21</v>
      </c>
      <c r="C39" s="183" t="s">
        <v>612</v>
      </c>
      <c r="D39" s="439" t="s">
        <v>4</v>
      </c>
      <c r="E39" s="439" t="s">
        <v>4</v>
      </c>
    </row>
    <row r="40" spans="1:5" ht="12.75" customHeight="1">
      <c r="A40" s="177"/>
      <c r="B40" s="190">
        <v>22</v>
      </c>
      <c r="C40" s="191" t="s">
        <v>613</v>
      </c>
      <c r="D40" s="259">
        <v>31131</v>
      </c>
      <c r="E40" s="259">
        <v>30701</v>
      </c>
    </row>
    <row r="41" spans="1:5" ht="12.75" customHeight="1">
      <c r="A41" s="177"/>
      <c r="B41" s="178"/>
      <c r="C41" s="181"/>
      <c r="D41" s="181"/>
      <c r="E41" s="324"/>
    </row>
    <row r="42" spans="1:5">
      <c r="A42" s="177"/>
      <c r="B42" s="464" t="s">
        <v>614</v>
      </c>
      <c r="C42" s="464"/>
      <c r="D42" s="464"/>
      <c r="E42" s="464"/>
    </row>
    <row r="43" spans="1:5">
      <c r="A43" s="177"/>
      <c r="B43" s="179" t="s">
        <v>615</v>
      </c>
      <c r="C43" s="180" t="s">
        <v>626</v>
      </c>
      <c r="D43" s="439" t="s">
        <v>4</v>
      </c>
      <c r="E43" s="142"/>
    </row>
    <row r="44" spans="1:5">
      <c r="A44" s="177"/>
      <c r="B44" s="179" t="s">
        <v>616</v>
      </c>
      <c r="C44" s="183" t="s">
        <v>627</v>
      </c>
      <c r="D44" s="439" t="s">
        <v>4</v>
      </c>
      <c r="E44" s="142"/>
    </row>
    <row r="45" spans="1:5">
      <c r="A45" s="177"/>
      <c r="B45" s="179" t="s">
        <v>617</v>
      </c>
      <c r="C45" s="183" t="s">
        <v>628</v>
      </c>
      <c r="D45" s="439" t="s">
        <v>4</v>
      </c>
      <c r="E45" s="142"/>
    </row>
    <row r="46" spans="1:5">
      <c r="A46" s="177"/>
      <c r="B46" s="179" t="s">
        <v>618</v>
      </c>
      <c r="C46" s="183" t="s">
        <v>629</v>
      </c>
      <c r="D46" s="439" t="s">
        <v>4</v>
      </c>
      <c r="E46" s="142"/>
    </row>
    <row r="47" spans="1:5">
      <c r="A47" s="177"/>
      <c r="B47" s="179" t="s">
        <v>619</v>
      </c>
      <c r="C47" s="183" t="s">
        <v>630</v>
      </c>
      <c r="D47" s="439" t="s">
        <v>4</v>
      </c>
      <c r="E47" s="142"/>
    </row>
    <row r="48" spans="1:5">
      <c r="A48" s="177"/>
      <c r="B48" s="179" t="s">
        <v>620</v>
      </c>
      <c r="C48" s="183" t="s">
        <v>631</v>
      </c>
      <c r="D48" s="439" t="s">
        <v>4</v>
      </c>
      <c r="E48" s="142"/>
    </row>
    <row r="49" spans="1:5">
      <c r="A49" s="177"/>
      <c r="B49" s="179" t="s">
        <v>621</v>
      </c>
      <c r="C49" s="183" t="s">
        <v>632</v>
      </c>
      <c r="D49" s="439" t="s">
        <v>4</v>
      </c>
      <c r="E49" s="142"/>
    </row>
    <row r="50" spans="1:5">
      <c r="A50" s="177"/>
      <c r="B50" s="179" t="s">
        <v>622</v>
      </c>
      <c r="C50" s="183" t="s">
        <v>633</v>
      </c>
      <c r="D50" s="439" t="s">
        <v>4</v>
      </c>
      <c r="E50" s="142"/>
    </row>
    <row r="51" spans="1:5">
      <c r="A51" s="177"/>
      <c r="B51" s="179" t="s">
        <v>623</v>
      </c>
      <c r="C51" s="183" t="s">
        <v>634</v>
      </c>
      <c r="D51" s="439" t="s">
        <v>4</v>
      </c>
      <c r="E51" s="142"/>
    </row>
    <row r="52" spans="1:5">
      <c r="A52" s="177"/>
      <c r="B52" s="179" t="s">
        <v>624</v>
      </c>
      <c r="C52" s="183" t="s">
        <v>635</v>
      </c>
      <c r="D52" s="439" t="s">
        <v>4</v>
      </c>
      <c r="E52" s="142"/>
    </row>
    <row r="53" spans="1:5">
      <c r="A53" s="177"/>
      <c r="B53" s="190" t="s">
        <v>625</v>
      </c>
      <c r="C53" s="321" t="s">
        <v>636</v>
      </c>
      <c r="D53" s="442" t="s">
        <v>4</v>
      </c>
      <c r="E53" s="144"/>
    </row>
    <row r="54" spans="1:5">
      <c r="A54" s="177"/>
      <c r="B54" s="179"/>
      <c r="C54" s="183"/>
      <c r="D54" s="183"/>
      <c r="E54" s="142"/>
    </row>
    <row r="55" spans="1:5">
      <c r="A55" s="177"/>
      <c r="B55" s="464" t="s">
        <v>637</v>
      </c>
      <c r="C55" s="464"/>
      <c r="D55" s="464"/>
      <c r="E55" s="464"/>
    </row>
    <row r="56" spans="1:5">
      <c r="A56" s="177"/>
      <c r="B56" s="179">
        <v>23</v>
      </c>
      <c r="C56" s="183" t="s">
        <v>316</v>
      </c>
      <c r="D56" s="439">
        <v>10837</v>
      </c>
      <c r="E56" s="439">
        <v>11076.589483</v>
      </c>
    </row>
    <row r="57" spans="1:5">
      <c r="A57" s="177"/>
      <c r="B57" s="322">
        <v>24</v>
      </c>
      <c r="C57" s="325" t="s">
        <v>449</v>
      </c>
      <c r="D57" s="259">
        <v>185646</v>
      </c>
      <c r="E57" s="259">
        <v>178791.89649997995</v>
      </c>
    </row>
    <row r="58" spans="1:5">
      <c r="A58" s="177"/>
      <c r="B58" s="179"/>
      <c r="C58" s="183"/>
      <c r="D58" s="183"/>
      <c r="E58" s="142"/>
    </row>
    <row r="59" spans="1:5">
      <c r="A59" s="177"/>
      <c r="B59" s="181" t="s">
        <v>317</v>
      </c>
      <c r="C59" s="181"/>
      <c r="D59" s="181"/>
      <c r="E59" s="181"/>
    </row>
    <row r="60" spans="1:5">
      <c r="A60" s="177"/>
      <c r="B60" s="179">
        <v>25</v>
      </c>
      <c r="C60" s="184" t="s">
        <v>450</v>
      </c>
      <c r="D60" s="443">
        <v>5.8372008626479815E-2</v>
      </c>
      <c r="E60" s="443">
        <v>6.1952413391404691E-2</v>
      </c>
    </row>
    <row r="61" spans="1:5">
      <c r="A61" s="177"/>
      <c r="B61" s="179" t="s">
        <v>638</v>
      </c>
      <c r="C61" s="184" t="s">
        <v>642</v>
      </c>
      <c r="D61" s="443">
        <v>5.8372008626479815E-2</v>
      </c>
      <c r="E61" s="443">
        <v>6.1952413391404691E-2</v>
      </c>
    </row>
    <row r="62" spans="1:5">
      <c r="A62" s="177"/>
      <c r="B62" s="179" t="s">
        <v>248</v>
      </c>
      <c r="C62" s="184" t="s">
        <v>645</v>
      </c>
      <c r="D62" s="443">
        <v>5.8372008626479815E-2</v>
      </c>
      <c r="E62" s="443">
        <v>6.1952413391404691E-2</v>
      </c>
    </row>
    <row r="63" spans="1:5">
      <c r="A63" s="177"/>
      <c r="B63" s="179">
        <v>26</v>
      </c>
      <c r="C63" s="184" t="s">
        <v>643</v>
      </c>
      <c r="D63" s="443">
        <v>0.03</v>
      </c>
      <c r="E63" s="443">
        <v>0.03</v>
      </c>
    </row>
    <row r="64" spans="1:5">
      <c r="A64" s="177"/>
      <c r="B64" s="179" t="s">
        <v>639</v>
      </c>
      <c r="C64" s="184" t="s">
        <v>452</v>
      </c>
      <c r="D64" s="443">
        <v>0</v>
      </c>
      <c r="E64" s="443">
        <v>0</v>
      </c>
    </row>
    <row r="65" spans="1:5">
      <c r="A65" s="177"/>
      <c r="B65" s="179" t="s">
        <v>640</v>
      </c>
      <c r="C65" s="184" t="s">
        <v>644</v>
      </c>
      <c r="D65" s="443">
        <v>0</v>
      </c>
      <c r="E65" s="443">
        <v>0</v>
      </c>
    </row>
    <row r="66" spans="1:5">
      <c r="A66" s="177"/>
      <c r="B66" s="179">
        <v>27</v>
      </c>
      <c r="C66" s="184" t="s">
        <v>455</v>
      </c>
      <c r="D66" s="443">
        <v>0</v>
      </c>
      <c r="E66" s="443">
        <v>0</v>
      </c>
    </row>
    <row r="67" spans="1:5">
      <c r="A67" s="177"/>
      <c r="B67" s="326" t="s">
        <v>641</v>
      </c>
      <c r="C67" s="327" t="s">
        <v>456</v>
      </c>
      <c r="D67" s="444">
        <v>0.03</v>
      </c>
      <c r="E67" s="444">
        <v>0.03</v>
      </c>
    </row>
    <row r="68" spans="1:5">
      <c r="A68" s="177"/>
      <c r="B68" s="287"/>
      <c r="C68" s="287"/>
      <c r="D68" s="443"/>
      <c r="E68" s="287"/>
    </row>
    <row r="69" spans="1:5">
      <c r="B69" s="181" t="s">
        <v>646</v>
      </c>
      <c r="C69" s="181"/>
      <c r="D69" s="181"/>
      <c r="E69" s="181"/>
    </row>
    <row r="70" spans="1:5">
      <c r="B70" s="326" t="s">
        <v>647</v>
      </c>
      <c r="C70" s="327" t="s">
        <v>338</v>
      </c>
      <c r="D70" s="445" t="s">
        <v>886</v>
      </c>
      <c r="E70" s="445" t="s">
        <v>886</v>
      </c>
    </row>
  </sheetData>
  <mergeCells count="3">
    <mergeCell ref="D3:E3"/>
    <mergeCell ref="B55:E55"/>
    <mergeCell ref="B42:E4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BE394-FEEE-428F-A1B7-E50B34658429}">
  <sheetPr codeName="Ark9"/>
  <dimension ref="A1:D71"/>
  <sheetViews>
    <sheetView workbookViewId="0">
      <selection activeCell="B3" sqref="B3"/>
    </sheetView>
  </sheetViews>
  <sheetFormatPr defaultColWidth="9.140625" defaultRowHeight="12.75"/>
  <cols>
    <col min="1" max="1" width="3.7109375" style="20" customWidth="1"/>
    <col min="2" max="2" width="16.5703125" style="20" customWidth="1"/>
    <col min="3" max="3" width="87.5703125" style="20" customWidth="1"/>
    <col min="4" max="4" width="21.5703125" style="20" customWidth="1"/>
    <col min="5" max="16384" width="9.140625" style="1"/>
  </cols>
  <sheetData>
    <row r="1" spans="1:4" ht="21" customHeight="1">
      <c r="A1" s="174"/>
      <c r="B1" s="51"/>
      <c r="C1" s="174" t="s">
        <v>4</v>
      </c>
      <c r="D1" s="175"/>
    </row>
    <row r="2" spans="1:4" ht="48" customHeight="1">
      <c r="A2" s="174"/>
      <c r="B2" s="153" t="s">
        <v>649</v>
      </c>
      <c r="C2" s="174"/>
      <c r="D2" s="175"/>
    </row>
    <row r="3" spans="1:4" ht="24" customHeight="1">
      <c r="A3" s="177"/>
      <c r="B3" s="414" t="s">
        <v>888</v>
      </c>
      <c r="C3" s="288"/>
      <c r="D3" s="288"/>
    </row>
    <row r="4" spans="1:4" ht="24">
      <c r="A4" s="177"/>
      <c r="B4" s="188"/>
      <c r="C4" s="189"/>
      <c r="D4" s="206" t="s">
        <v>321</v>
      </c>
    </row>
    <row r="5" spans="1:4">
      <c r="A5" s="177"/>
      <c r="B5" s="179" t="s">
        <v>339</v>
      </c>
      <c r="C5" s="183" t="s">
        <v>340</v>
      </c>
      <c r="D5" s="142">
        <v>136330.43429824649</v>
      </c>
    </row>
    <row r="6" spans="1:4">
      <c r="A6" s="177"/>
      <c r="B6" s="179" t="s">
        <v>341</v>
      </c>
      <c r="C6" s="197" t="s">
        <v>342</v>
      </c>
      <c r="D6" s="142">
        <v>38247.397567</v>
      </c>
    </row>
    <row r="7" spans="1:4">
      <c r="A7" s="177"/>
      <c r="B7" s="179" t="s">
        <v>343</v>
      </c>
      <c r="C7" s="197" t="s">
        <v>344</v>
      </c>
      <c r="D7" s="142">
        <v>98083.036731246495</v>
      </c>
    </row>
    <row r="8" spans="1:4">
      <c r="A8" s="177"/>
      <c r="B8" s="199" t="s">
        <v>345</v>
      </c>
      <c r="C8" s="200" t="s">
        <v>29</v>
      </c>
      <c r="D8" s="201">
        <v>0</v>
      </c>
    </row>
    <row r="9" spans="1:4">
      <c r="A9" s="177"/>
      <c r="B9" s="199" t="s">
        <v>346</v>
      </c>
      <c r="C9" s="200" t="s">
        <v>650</v>
      </c>
      <c r="D9" s="201">
        <v>15677.209546239999</v>
      </c>
    </row>
    <row r="10" spans="1:4">
      <c r="A10" s="177"/>
      <c r="B10" s="199" t="s">
        <v>347</v>
      </c>
      <c r="C10" s="200" t="s">
        <v>651</v>
      </c>
      <c r="D10" s="201">
        <v>8.4135000000000001E-2</v>
      </c>
    </row>
    <row r="11" spans="1:4">
      <c r="A11" s="177"/>
      <c r="B11" s="199" t="s">
        <v>348</v>
      </c>
      <c r="C11" s="200" t="s">
        <v>20</v>
      </c>
      <c r="D11" s="201">
        <v>1508.2041998</v>
      </c>
    </row>
    <row r="12" spans="1:4">
      <c r="A12" s="177"/>
      <c r="B12" s="199" t="s">
        <v>349</v>
      </c>
      <c r="C12" s="200" t="s">
        <v>652</v>
      </c>
      <c r="D12" s="201">
        <v>8147.6221595700008</v>
      </c>
    </row>
    <row r="13" spans="1:4">
      <c r="A13" s="177"/>
      <c r="B13" s="199" t="s">
        <v>350</v>
      </c>
      <c r="C13" s="200" t="s">
        <v>653</v>
      </c>
      <c r="D13" s="201">
        <v>6597.5280656200011</v>
      </c>
    </row>
    <row r="14" spans="1:4">
      <c r="A14" s="177"/>
      <c r="B14" s="199" t="s">
        <v>351</v>
      </c>
      <c r="C14" s="200" t="s">
        <v>21</v>
      </c>
      <c r="D14" s="201">
        <v>59203.333098399999</v>
      </c>
    </row>
    <row r="15" spans="1:4" ht="12.75" customHeight="1">
      <c r="A15" s="177"/>
      <c r="B15" s="199" t="s">
        <v>352</v>
      </c>
      <c r="C15" s="200" t="s">
        <v>28</v>
      </c>
      <c r="D15" s="201">
        <v>578.69869998999991</v>
      </c>
    </row>
    <row r="16" spans="1:4">
      <c r="A16" s="177"/>
      <c r="B16" s="199" t="s">
        <v>353</v>
      </c>
      <c r="C16" s="200" t="s">
        <v>654</v>
      </c>
      <c r="D16" s="201">
        <v>6370.3568266265002</v>
      </c>
    </row>
    <row r="17" spans="1:4">
      <c r="A17" s="177"/>
      <c r="B17" s="187"/>
      <c r="C17" s="182"/>
      <c r="D17" s="185"/>
    </row>
    <row r="18" spans="1:4">
      <c r="A18" s="177"/>
      <c r="B18" s="38"/>
      <c r="C18" s="38"/>
      <c r="D18" s="38"/>
    </row>
    <row r="19" spans="1:4">
      <c r="A19" s="177"/>
      <c r="B19" s="38"/>
      <c r="C19" s="38"/>
      <c r="D19" s="38"/>
    </row>
    <row r="20" spans="1:4" ht="12.75" customHeight="1">
      <c r="A20" s="177"/>
    </row>
    <row r="21" spans="1:4">
      <c r="A21" s="177"/>
    </row>
    <row r="22" spans="1:4" ht="12.75" customHeight="1">
      <c r="A22" s="177"/>
    </row>
    <row r="23" spans="1:4" ht="12.75" customHeight="1">
      <c r="A23" s="177"/>
    </row>
    <row r="24" spans="1:4" ht="12.75" customHeight="1">
      <c r="A24" s="177"/>
    </row>
    <row r="25" spans="1:4">
      <c r="A25" s="177"/>
    </row>
    <row r="26" spans="1:4" ht="12.75" customHeight="1">
      <c r="A26" s="177"/>
    </row>
    <row r="27" spans="1:4" ht="12.75" customHeight="1">
      <c r="A27" s="177"/>
    </row>
    <row r="28" spans="1:4" ht="12.75" customHeight="1">
      <c r="A28" s="177"/>
    </row>
    <row r="29" spans="1:4" ht="12.75" customHeight="1">
      <c r="A29" s="177"/>
    </row>
    <row r="30" spans="1:4" ht="12.75" customHeight="1">
      <c r="A30" s="177"/>
    </row>
    <row r="31" spans="1:4">
      <c r="A31" s="177"/>
    </row>
    <row r="32" spans="1:4">
      <c r="A32" s="177"/>
    </row>
    <row r="33" spans="1:4">
      <c r="A33" s="177"/>
    </row>
    <row r="34" spans="1:4">
      <c r="A34" s="177"/>
    </row>
    <row r="35" spans="1:4">
      <c r="A35" s="177"/>
    </row>
    <row r="36" spans="1:4">
      <c r="A36" s="177"/>
    </row>
    <row r="37" spans="1:4">
      <c r="A37" s="177"/>
    </row>
    <row r="38" spans="1:4">
      <c r="A38" s="177"/>
    </row>
    <row r="39" spans="1:4">
      <c r="A39" s="177"/>
    </row>
    <row r="40" spans="1:4">
      <c r="A40" s="177"/>
    </row>
    <row r="41" spans="1:4">
      <c r="A41" s="177"/>
    </row>
    <row r="42" spans="1:4">
      <c r="A42" s="177"/>
    </row>
    <row r="43" spans="1:4">
      <c r="A43" s="177"/>
    </row>
    <row r="44" spans="1:4">
      <c r="A44" s="177"/>
    </row>
    <row r="45" spans="1:4" ht="26.25" customHeight="1">
      <c r="A45" s="177"/>
    </row>
    <row r="46" spans="1:4">
      <c r="A46" s="177"/>
    </row>
    <row r="47" spans="1:4" s="196" customFormat="1">
      <c r="A47" s="177"/>
      <c r="B47" s="20"/>
      <c r="C47" s="20"/>
      <c r="D47" s="20"/>
    </row>
    <row r="48" spans="1:4" s="196" customFormat="1">
      <c r="A48" s="177"/>
      <c r="B48" s="20"/>
      <c r="C48" s="20"/>
      <c r="D48" s="20"/>
    </row>
    <row r="49" spans="1:4">
      <c r="A49" s="177"/>
    </row>
    <row r="50" spans="1:4">
      <c r="A50" s="177"/>
    </row>
    <row r="51" spans="1:4">
      <c r="A51" s="177"/>
    </row>
    <row r="52" spans="1:4">
      <c r="A52" s="177"/>
    </row>
    <row r="53" spans="1:4">
      <c r="A53" s="177"/>
    </row>
    <row r="54" spans="1:4">
      <c r="A54" s="177"/>
    </row>
    <row r="55" spans="1:4" ht="26.25" customHeight="1">
      <c r="A55" s="185"/>
    </row>
    <row r="56" spans="1:4">
      <c r="A56" s="186"/>
    </row>
    <row r="57" spans="1:4">
      <c r="A57" s="177"/>
    </row>
    <row r="58" spans="1:4">
      <c r="A58" s="177"/>
    </row>
    <row r="59" spans="1:4">
      <c r="A59" s="177"/>
    </row>
    <row r="60" spans="1:4" s="202" customFormat="1">
      <c r="A60" s="198"/>
      <c r="B60" s="20"/>
      <c r="C60" s="20"/>
      <c r="D60" s="20"/>
    </row>
    <row r="61" spans="1:4" s="202" customFormat="1">
      <c r="A61" s="198"/>
      <c r="B61" s="20"/>
      <c r="C61" s="20"/>
      <c r="D61" s="20"/>
    </row>
    <row r="62" spans="1:4" s="202" customFormat="1">
      <c r="A62" s="198"/>
      <c r="B62" s="20"/>
      <c r="C62" s="20"/>
      <c r="D62" s="20"/>
    </row>
    <row r="63" spans="1:4" s="202" customFormat="1">
      <c r="A63" s="198"/>
      <c r="B63" s="20"/>
      <c r="C63" s="20"/>
      <c r="D63" s="20"/>
    </row>
    <row r="64" spans="1:4" s="202" customFormat="1">
      <c r="A64" s="198"/>
      <c r="B64" s="20"/>
      <c r="C64" s="20"/>
      <c r="D64" s="20"/>
    </row>
    <row r="65" spans="1:4" s="202" customFormat="1">
      <c r="A65" s="198"/>
      <c r="B65" s="20"/>
      <c r="C65" s="20"/>
      <c r="D65" s="20"/>
    </row>
    <row r="66" spans="1:4" s="202" customFormat="1">
      <c r="A66" s="198"/>
      <c r="B66" s="20"/>
      <c r="C66" s="20"/>
      <c r="D66" s="20"/>
    </row>
    <row r="67" spans="1:4" s="202" customFormat="1">
      <c r="A67" s="198"/>
      <c r="B67" s="20"/>
      <c r="C67" s="20"/>
      <c r="D67" s="20"/>
    </row>
    <row r="68" spans="1:4" s="202" customFormat="1">
      <c r="A68" s="198"/>
      <c r="B68" s="20"/>
      <c r="C68" s="20"/>
      <c r="D68" s="20"/>
    </row>
    <row r="69" spans="1:4">
      <c r="A69" s="186"/>
    </row>
    <row r="70" spans="1:4">
      <c r="A70" s="38"/>
    </row>
    <row r="71" spans="1:4">
      <c r="A71" s="38"/>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5BDFA779-A07D-4749-8C8E-7FAB1E47AC27}">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29</vt:i4>
      </vt:variant>
    </vt:vector>
  </HeadingPairs>
  <TitlesOfParts>
    <vt:vector size="29" baseType="lpstr">
      <vt:lpstr>Index</vt:lpstr>
      <vt:lpstr>EU OV1</vt:lpstr>
      <vt:lpstr>EU KM1</vt:lpstr>
      <vt:lpstr>EU CC1</vt:lpstr>
      <vt:lpstr>EU CCyB1</vt:lpstr>
      <vt:lpstr>EU CCyB2</vt:lpstr>
      <vt:lpstr>EU LR1 LRSum</vt:lpstr>
      <vt:lpstr>EU LR2 LRCom</vt:lpstr>
      <vt:lpstr>EU LR3 LRSpl</vt:lpstr>
      <vt:lpstr>EU LIQ1</vt:lpstr>
      <vt:lpstr>EU LIQB</vt:lpstr>
      <vt:lpstr>EU LIQ2</vt:lpstr>
      <vt:lpstr>EU CR1</vt:lpstr>
      <vt:lpstr>EU CR1-A</vt:lpstr>
      <vt:lpstr>EU CQ1</vt:lpstr>
      <vt:lpstr>EU CR3</vt:lpstr>
      <vt:lpstr>EU CR4</vt:lpstr>
      <vt:lpstr>EU CR5</vt:lpstr>
      <vt:lpstr>EU CR6</vt:lpstr>
      <vt:lpstr>EU CR7</vt:lpstr>
      <vt:lpstr>EU CR7-A</vt:lpstr>
      <vt:lpstr>EU CR8</vt:lpstr>
      <vt:lpstr>EU CCR1</vt:lpstr>
      <vt:lpstr>EU CCR2</vt:lpstr>
      <vt:lpstr>EU CCR3</vt:lpstr>
      <vt:lpstr>EU CCR4</vt:lpstr>
      <vt:lpstr>EU CCR5</vt:lpstr>
      <vt:lpstr>EU CCR8</vt:lpstr>
      <vt:lpstr>EU MR1</vt:lpstr>
    </vt:vector>
  </TitlesOfParts>
  <Company>Bankdata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gunda</dc:creator>
  <cp:lastModifiedBy>Anette Thestrup</cp:lastModifiedBy>
  <cp:lastPrinted>2022-08-18T09:42:21Z</cp:lastPrinted>
  <dcterms:created xsi:type="dcterms:W3CDTF">2018-02-08T09:24:03Z</dcterms:created>
  <dcterms:modified xsi:type="dcterms:W3CDTF">2022-08-22T11:57:18Z</dcterms:modified>
</cp:coreProperties>
</file>